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3256" windowHeight="13176" activeTab="1"/>
  </bookViews>
  <sheets>
    <sheet name="Pokyny pro vyplnění" sheetId="11" r:id="rId1"/>
    <sheet name="Stavba" sheetId="1" r:id="rId2"/>
    <sheet name="VzorPolozky" sheetId="10" state="hidden" r:id="rId3"/>
    <sheet name="01 A Pol" sheetId="12" r:id="rId4"/>
    <sheet name="01 B Pol" sheetId="13" r:id="rId5"/>
    <sheet name="01 C Pol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A Pol'!$1:$7</definedName>
    <definedName name="_xlnm.Print_Titles" localSheetId="4">'01 B Pol'!$1:$7</definedName>
    <definedName name="_xlnm.Print_Titles" localSheetId="5">'01 C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A Pol'!$A$1:$X$211</definedName>
    <definedName name="_xlnm.Print_Area" localSheetId="4">'01 B Pol'!$A$1:$X$50</definedName>
    <definedName name="_xlnm.Print_Area" localSheetId="5">'01 C Pol'!$A$1:$X$17</definedName>
    <definedName name="_xlnm.Print_Area" localSheetId="1">Stavba!$A$1:$J$79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8" i="1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G44"/>
  <c r="F44"/>
  <c r="G43"/>
  <c r="F43"/>
  <c r="G42"/>
  <c r="F42"/>
  <c r="G41"/>
  <c r="F41"/>
  <c r="G39"/>
  <c r="F39"/>
  <c r="G16" i="14"/>
  <c r="G9"/>
  <c r="M9" s="1"/>
  <c r="I9"/>
  <c r="I8" s="1"/>
  <c r="K9"/>
  <c r="K8" s="1"/>
  <c r="O9"/>
  <c r="O8" s="1"/>
  <c r="Q9"/>
  <c r="Q8" s="1"/>
  <c r="V9"/>
  <c r="V8" s="1"/>
  <c r="G10"/>
  <c r="I10"/>
  <c r="K10"/>
  <c r="M10"/>
  <c r="O10"/>
  <c r="Q10"/>
  <c r="V10"/>
  <c r="G11"/>
  <c r="I11"/>
  <c r="K11"/>
  <c r="M11"/>
  <c r="O11"/>
  <c r="Q11"/>
  <c r="V11"/>
  <c r="G12"/>
  <c r="I12"/>
  <c r="K12"/>
  <c r="M12"/>
  <c r="O12"/>
  <c r="Q12"/>
  <c r="V12"/>
  <c r="G13"/>
  <c r="M13" s="1"/>
  <c r="I13"/>
  <c r="K13"/>
  <c r="O13"/>
  <c r="Q13"/>
  <c r="V13"/>
  <c r="G14"/>
  <c r="M14" s="1"/>
  <c r="I14"/>
  <c r="K14"/>
  <c r="O14"/>
  <c r="Q14"/>
  <c r="V14"/>
  <c r="AE16"/>
  <c r="G49" i="13"/>
  <c r="G8"/>
  <c r="G9"/>
  <c r="I9"/>
  <c r="I8" s="1"/>
  <c r="K9"/>
  <c r="K8" s="1"/>
  <c r="M9"/>
  <c r="M8" s="1"/>
  <c r="O9"/>
  <c r="O8" s="1"/>
  <c r="Q9"/>
  <c r="Q8" s="1"/>
  <c r="V9"/>
  <c r="V8" s="1"/>
  <c r="G11"/>
  <c r="I11"/>
  <c r="K11"/>
  <c r="M11"/>
  <c r="O11"/>
  <c r="Q11"/>
  <c r="V11"/>
  <c r="G14"/>
  <c r="G15"/>
  <c r="M15" s="1"/>
  <c r="M14" s="1"/>
  <c r="I15"/>
  <c r="I14" s="1"/>
  <c r="K15"/>
  <c r="K14" s="1"/>
  <c r="O15"/>
  <c r="O14" s="1"/>
  <c r="Q15"/>
  <c r="Q14" s="1"/>
  <c r="V15"/>
  <c r="V14" s="1"/>
  <c r="G17"/>
  <c r="K17"/>
  <c r="Q17"/>
  <c r="G18"/>
  <c r="I18"/>
  <c r="I17" s="1"/>
  <c r="K18"/>
  <c r="M18"/>
  <c r="M17" s="1"/>
  <c r="O18"/>
  <c r="O17" s="1"/>
  <c r="Q18"/>
  <c r="V18"/>
  <c r="V17" s="1"/>
  <c r="K19"/>
  <c r="O19"/>
  <c r="G20"/>
  <c r="AF49" s="1"/>
  <c r="I20"/>
  <c r="I19" s="1"/>
  <c r="K20"/>
  <c r="O20"/>
  <c r="Q20"/>
  <c r="Q19" s="1"/>
  <c r="V20"/>
  <c r="V19" s="1"/>
  <c r="I22"/>
  <c r="G23"/>
  <c r="I23"/>
  <c r="K23"/>
  <c r="K22" s="1"/>
  <c r="M23"/>
  <c r="M22" s="1"/>
  <c r="O23"/>
  <c r="Q23"/>
  <c r="Q22" s="1"/>
  <c r="V23"/>
  <c r="G24"/>
  <c r="G22" s="1"/>
  <c r="I24"/>
  <c r="K24"/>
  <c r="M24"/>
  <c r="O24"/>
  <c r="O22" s="1"/>
  <c r="Q24"/>
  <c r="V24"/>
  <c r="V22" s="1"/>
  <c r="G25"/>
  <c r="I25"/>
  <c r="K25"/>
  <c r="M25"/>
  <c r="O25"/>
  <c r="Q25"/>
  <c r="V25"/>
  <c r="G28"/>
  <c r="K28"/>
  <c r="O28"/>
  <c r="Q28"/>
  <c r="G29"/>
  <c r="I29"/>
  <c r="I28" s="1"/>
  <c r="K29"/>
  <c r="M29"/>
  <c r="M28" s="1"/>
  <c r="O29"/>
  <c r="Q29"/>
  <c r="V29"/>
  <c r="V28" s="1"/>
  <c r="G32"/>
  <c r="M32" s="1"/>
  <c r="M31" s="1"/>
  <c r="I32"/>
  <c r="I31" s="1"/>
  <c r="K32"/>
  <c r="O32"/>
  <c r="Q32"/>
  <c r="Q31" s="1"/>
  <c r="V32"/>
  <c r="G33"/>
  <c r="M33" s="1"/>
  <c r="I33"/>
  <c r="K33"/>
  <c r="O33"/>
  <c r="O31" s="1"/>
  <c r="Q33"/>
  <c r="V33"/>
  <c r="V31" s="1"/>
  <c r="G35"/>
  <c r="I35"/>
  <c r="K35"/>
  <c r="K31" s="1"/>
  <c r="M35"/>
  <c r="O35"/>
  <c r="Q35"/>
  <c r="V35"/>
  <c r="G37"/>
  <c r="I37"/>
  <c r="I36" s="1"/>
  <c r="K37"/>
  <c r="M37"/>
  <c r="O37"/>
  <c r="O36" s="1"/>
  <c r="Q37"/>
  <c r="Q36" s="1"/>
  <c r="V37"/>
  <c r="G39"/>
  <c r="M39" s="1"/>
  <c r="M36" s="1"/>
  <c r="I39"/>
  <c r="K39"/>
  <c r="K36" s="1"/>
  <c r="O39"/>
  <c r="Q39"/>
  <c r="V39"/>
  <c r="G40"/>
  <c r="I40"/>
  <c r="K40"/>
  <c r="M40"/>
  <c r="O40"/>
  <c r="Q40"/>
  <c r="V40"/>
  <c r="V36" s="1"/>
  <c r="G43"/>
  <c r="M43" s="1"/>
  <c r="M42" s="1"/>
  <c r="I43"/>
  <c r="I42" s="1"/>
  <c r="K43"/>
  <c r="O43"/>
  <c r="Q43"/>
  <c r="Q42" s="1"/>
  <c r="V43"/>
  <c r="G44"/>
  <c r="M44" s="1"/>
  <c r="I44"/>
  <c r="K44"/>
  <c r="K42" s="1"/>
  <c r="O44"/>
  <c r="O42" s="1"/>
  <c r="Q44"/>
  <c r="V44"/>
  <c r="V42" s="1"/>
  <c r="G45"/>
  <c r="I45"/>
  <c r="K45"/>
  <c r="M45"/>
  <c r="O45"/>
  <c r="Q45"/>
  <c r="V45"/>
  <c r="G46"/>
  <c r="I46"/>
  <c r="K46"/>
  <c r="M46"/>
  <c r="O46"/>
  <c r="Q46"/>
  <c r="V46"/>
  <c r="G47"/>
  <c r="I47"/>
  <c r="K47"/>
  <c r="M47"/>
  <c r="O47"/>
  <c r="Q47"/>
  <c r="V47"/>
  <c r="AE49"/>
  <c r="G210" i="12"/>
  <c r="BA154"/>
  <c r="BA153"/>
  <c r="BA117"/>
  <c r="BA87"/>
  <c r="BA83"/>
  <c r="BA80"/>
  <c r="BA74"/>
  <c r="BA56"/>
  <c r="BA36"/>
  <c r="BA30"/>
  <c r="BA21"/>
  <c r="BA19"/>
  <c r="BA17"/>
  <c r="BA14"/>
  <c r="G9"/>
  <c r="I9"/>
  <c r="I8" s="1"/>
  <c r="K9"/>
  <c r="M9"/>
  <c r="O9"/>
  <c r="O8" s="1"/>
  <c r="Q9"/>
  <c r="Q8" s="1"/>
  <c r="V9"/>
  <c r="V8" s="1"/>
  <c r="G11"/>
  <c r="M11" s="1"/>
  <c r="I11"/>
  <c r="K11"/>
  <c r="K8" s="1"/>
  <c r="O11"/>
  <c r="Q11"/>
  <c r="V11"/>
  <c r="G13"/>
  <c r="I13"/>
  <c r="K13"/>
  <c r="M13"/>
  <c r="O13"/>
  <c r="Q13"/>
  <c r="V13"/>
  <c r="G16"/>
  <c r="M16" s="1"/>
  <c r="I16"/>
  <c r="K16"/>
  <c r="O16"/>
  <c r="Q16"/>
  <c r="V16"/>
  <c r="G18"/>
  <c r="M18" s="1"/>
  <c r="I18"/>
  <c r="K18"/>
  <c r="O18"/>
  <c r="Q18"/>
  <c r="V18"/>
  <c r="G20"/>
  <c r="M20" s="1"/>
  <c r="I20"/>
  <c r="K20"/>
  <c r="O20"/>
  <c r="Q20"/>
  <c r="V20"/>
  <c r="G23"/>
  <c r="I23"/>
  <c r="K23"/>
  <c r="M23"/>
  <c r="O23"/>
  <c r="Q23"/>
  <c r="V23"/>
  <c r="G26"/>
  <c r="G8" s="1"/>
  <c r="I26"/>
  <c r="K26"/>
  <c r="O26"/>
  <c r="Q26"/>
  <c r="V26"/>
  <c r="G29"/>
  <c r="I29"/>
  <c r="K29"/>
  <c r="M29"/>
  <c r="O29"/>
  <c r="Q29"/>
  <c r="V29"/>
  <c r="G35"/>
  <c r="M35" s="1"/>
  <c r="I35"/>
  <c r="K35"/>
  <c r="O35"/>
  <c r="Q35"/>
  <c r="V35"/>
  <c r="G37"/>
  <c r="I37"/>
  <c r="K37"/>
  <c r="M37"/>
  <c r="O37"/>
  <c r="Q37"/>
  <c r="V37"/>
  <c r="G40"/>
  <c r="M40" s="1"/>
  <c r="I40"/>
  <c r="K40"/>
  <c r="O40"/>
  <c r="Q40"/>
  <c r="V40"/>
  <c r="G42"/>
  <c r="M42" s="1"/>
  <c r="I42"/>
  <c r="K42"/>
  <c r="O42"/>
  <c r="Q42"/>
  <c r="V42"/>
  <c r="G48"/>
  <c r="M48" s="1"/>
  <c r="I48"/>
  <c r="K48"/>
  <c r="O48"/>
  <c r="Q48"/>
  <c r="V48"/>
  <c r="G51"/>
  <c r="I51"/>
  <c r="K51"/>
  <c r="M51"/>
  <c r="O51"/>
  <c r="Q51"/>
  <c r="V51"/>
  <c r="G55"/>
  <c r="M55" s="1"/>
  <c r="I55"/>
  <c r="K55"/>
  <c r="O55"/>
  <c r="Q55"/>
  <c r="V55"/>
  <c r="G59"/>
  <c r="I59"/>
  <c r="K59"/>
  <c r="M59"/>
  <c r="O59"/>
  <c r="Q59"/>
  <c r="V59"/>
  <c r="G62"/>
  <c r="I62"/>
  <c r="K62"/>
  <c r="M62"/>
  <c r="O62"/>
  <c r="Q62"/>
  <c r="V62"/>
  <c r="G65"/>
  <c r="I65"/>
  <c r="K65"/>
  <c r="M65"/>
  <c r="O65"/>
  <c r="Q65"/>
  <c r="V65"/>
  <c r="G67"/>
  <c r="M67" s="1"/>
  <c r="I67"/>
  <c r="K67"/>
  <c r="O67"/>
  <c r="Q67"/>
  <c r="V67"/>
  <c r="G69"/>
  <c r="G70"/>
  <c r="M70" s="1"/>
  <c r="I70"/>
  <c r="I69" s="1"/>
  <c r="K70"/>
  <c r="K69" s="1"/>
  <c r="O70"/>
  <c r="O69" s="1"/>
  <c r="Q70"/>
  <c r="V70"/>
  <c r="V69" s="1"/>
  <c r="G73"/>
  <c r="I73"/>
  <c r="K73"/>
  <c r="M73"/>
  <c r="O73"/>
  <c r="Q73"/>
  <c r="V73"/>
  <c r="G76"/>
  <c r="I76"/>
  <c r="K76"/>
  <c r="M76"/>
  <c r="O76"/>
  <c r="Q76"/>
  <c r="V76"/>
  <c r="G79"/>
  <c r="I79"/>
  <c r="K79"/>
  <c r="M79"/>
  <c r="O79"/>
  <c r="Q79"/>
  <c r="V79"/>
  <c r="G82"/>
  <c r="I82"/>
  <c r="K82"/>
  <c r="M82"/>
  <c r="O82"/>
  <c r="Q82"/>
  <c r="Q69" s="1"/>
  <c r="V82"/>
  <c r="G85"/>
  <c r="I85"/>
  <c r="K85"/>
  <c r="M85"/>
  <c r="O85"/>
  <c r="Q85"/>
  <c r="V85"/>
  <c r="G89"/>
  <c r="M89" s="1"/>
  <c r="I89"/>
  <c r="K89"/>
  <c r="O89"/>
  <c r="Q89"/>
  <c r="V89"/>
  <c r="G92"/>
  <c r="M92" s="1"/>
  <c r="I92"/>
  <c r="K92"/>
  <c r="O92"/>
  <c r="Q92"/>
  <c r="V92"/>
  <c r="G93"/>
  <c r="M93" s="1"/>
  <c r="I93"/>
  <c r="K93"/>
  <c r="O93"/>
  <c r="Q93"/>
  <c r="V93"/>
  <c r="K95"/>
  <c r="Q95"/>
  <c r="G96"/>
  <c r="G95" s="1"/>
  <c r="I96"/>
  <c r="I95" s="1"/>
  <c r="K96"/>
  <c r="M96"/>
  <c r="M95" s="1"/>
  <c r="O96"/>
  <c r="O95" s="1"/>
  <c r="Q96"/>
  <c r="V96"/>
  <c r="V95" s="1"/>
  <c r="G99"/>
  <c r="I99"/>
  <c r="O99"/>
  <c r="G100"/>
  <c r="I100"/>
  <c r="K100"/>
  <c r="K99" s="1"/>
  <c r="M100"/>
  <c r="M99" s="1"/>
  <c r="O100"/>
  <c r="Q100"/>
  <c r="Q99" s="1"/>
  <c r="V100"/>
  <c r="V99" s="1"/>
  <c r="V103"/>
  <c r="G104"/>
  <c r="M104" s="1"/>
  <c r="I104"/>
  <c r="I103" s="1"/>
  <c r="K104"/>
  <c r="O104"/>
  <c r="O103" s="1"/>
  <c r="Q104"/>
  <c r="Q103" s="1"/>
  <c r="V104"/>
  <c r="G106"/>
  <c r="M106" s="1"/>
  <c r="I106"/>
  <c r="K106"/>
  <c r="O106"/>
  <c r="Q106"/>
  <c r="V106"/>
  <c r="G109"/>
  <c r="M109" s="1"/>
  <c r="I109"/>
  <c r="K109"/>
  <c r="K103" s="1"/>
  <c r="O109"/>
  <c r="Q109"/>
  <c r="V109"/>
  <c r="G111"/>
  <c r="M111" s="1"/>
  <c r="I111"/>
  <c r="K111"/>
  <c r="O111"/>
  <c r="Q111"/>
  <c r="V111"/>
  <c r="G114"/>
  <c r="I114"/>
  <c r="K114"/>
  <c r="M114"/>
  <c r="O114"/>
  <c r="Q114"/>
  <c r="V114"/>
  <c r="G116"/>
  <c r="I116"/>
  <c r="K116"/>
  <c r="M116"/>
  <c r="O116"/>
  <c r="Q116"/>
  <c r="V116"/>
  <c r="G119"/>
  <c r="I119"/>
  <c r="K119"/>
  <c r="M119"/>
  <c r="O119"/>
  <c r="Q119"/>
  <c r="V119"/>
  <c r="K121"/>
  <c r="V121"/>
  <c r="G122"/>
  <c r="M122" s="1"/>
  <c r="M121" s="1"/>
  <c r="I122"/>
  <c r="I121" s="1"/>
  <c r="K122"/>
  <c r="O122"/>
  <c r="O121" s="1"/>
  <c r="Q122"/>
  <c r="Q121" s="1"/>
  <c r="V122"/>
  <c r="G124"/>
  <c r="M124" s="1"/>
  <c r="I124"/>
  <c r="K124"/>
  <c r="O124"/>
  <c r="Q124"/>
  <c r="V124"/>
  <c r="V126"/>
  <c r="G127"/>
  <c r="M127" s="1"/>
  <c r="M126" s="1"/>
  <c r="I127"/>
  <c r="K127"/>
  <c r="K126" s="1"/>
  <c r="O127"/>
  <c r="O126" s="1"/>
  <c r="Q127"/>
  <c r="V127"/>
  <c r="G131"/>
  <c r="I131"/>
  <c r="K131"/>
  <c r="M131"/>
  <c r="O131"/>
  <c r="Q131"/>
  <c r="V131"/>
  <c r="G134"/>
  <c r="I134"/>
  <c r="I126" s="1"/>
  <c r="K134"/>
  <c r="M134"/>
  <c r="O134"/>
  <c r="Q134"/>
  <c r="Q126" s="1"/>
  <c r="V134"/>
  <c r="K135"/>
  <c r="Q135"/>
  <c r="G136"/>
  <c r="I136"/>
  <c r="I135" s="1"/>
  <c r="K136"/>
  <c r="M136"/>
  <c r="O136"/>
  <c r="O135" s="1"/>
  <c r="Q136"/>
  <c r="V136"/>
  <c r="V135" s="1"/>
  <c r="G138"/>
  <c r="M138" s="1"/>
  <c r="I138"/>
  <c r="K138"/>
  <c r="O138"/>
  <c r="Q138"/>
  <c r="V138"/>
  <c r="Q140"/>
  <c r="G141"/>
  <c r="M141" s="1"/>
  <c r="I141"/>
  <c r="I140" s="1"/>
  <c r="K141"/>
  <c r="K140" s="1"/>
  <c r="O141"/>
  <c r="O140" s="1"/>
  <c r="Q141"/>
  <c r="V141"/>
  <c r="V140" s="1"/>
  <c r="G144"/>
  <c r="M144" s="1"/>
  <c r="I144"/>
  <c r="K144"/>
  <c r="O144"/>
  <c r="Q144"/>
  <c r="V144"/>
  <c r="G147"/>
  <c r="G140" s="1"/>
  <c r="I147"/>
  <c r="K147"/>
  <c r="O147"/>
  <c r="Q147"/>
  <c r="V147"/>
  <c r="G150"/>
  <c r="I150"/>
  <c r="K150"/>
  <c r="M150"/>
  <c r="O150"/>
  <c r="Q150"/>
  <c r="V150"/>
  <c r="K151"/>
  <c r="G152"/>
  <c r="I152"/>
  <c r="I151" s="1"/>
  <c r="K152"/>
  <c r="M152"/>
  <c r="O152"/>
  <c r="O151" s="1"/>
  <c r="Q152"/>
  <c r="V152"/>
  <c r="V151" s="1"/>
  <c r="G156"/>
  <c r="M156" s="1"/>
  <c r="I156"/>
  <c r="K156"/>
  <c r="O156"/>
  <c r="Q156"/>
  <c r="V156"/>
  <c r="G157"/>
  <c r="M157" s="1"/>
  <c r="I157"/>
  <c r="K157"/>
  <c r="O157"/>
  <c r="Q157"/>
  <c r="Q151" s="1"/>
  <c r="V157"/>
  <c r="G160"/>
  <c r="M160" s="1"/>
  <c r="I160"/>
  <c r="K160"/>
  <c r="O160"/>
  <c r="Q160"/>
  <c r="V160"/>
  <c r="G162"/>
  <c r="M162" s="1"/>
  <c r="I162"/>
  <c r="K162"/>
  <c r="O162"/>
  <c r="Q162"/>
  <c r="V162"/>
  <c r="G163"/>
  <c r="M163"/>
  <c r="V163"/>
  <c r="G164"/>
  <c r="I164"/>
  <c r="I163" s="1"/>
  <c r="K164"/>
  <c r="K163" s="1"/>
  <c r="M164"/>
  <c r="O164"/>
  <c r="O163" s="1"/>
  <c r="Q164"/>
  <c r="Q163" s="1"/>
  <c r="V164"/>
  <c r="K166"/>
  <c r="G167"/>
  <c r="I167"/>
  <c r="I166" s="1"/>
  <c r="K167"/>
  <c r="M167"/>
  <c r="O167"/>
  <c r="O166" s="1"/>
  <c r="Q167"/>
  <c r="V167"/>
  <c r="V166" s="1"/>
  <c r="G169"/>
  <c r="M169" s="1"/>
  <c r="I169"/>
  <c r="K169"/>
  <c r="O169"/>
  <c r="Q169"/>
  <c r="V169"/>
  <c r="G171"/>
  <c r="M171" s="1"/>
  <c r="I171"/>
  <c r="K171"/>
  <c r="O171"/>
  <c r="Q171"/>
  <c r="Q166" s="1"/>
  <c r="V171"/>
  <c r="G173"/>
  <c r="M173" s="1"/>
  <c r="I173"/>
  <c r="K173"/>
  <c r="O173"/>
  <c r="Q173"/>
  <c r="V173"/>
  <c r="G176"/>
  <c r="M176" s="1"/>
  <c r="I176"/>
  <c r="I175" s="1"/>
  <c r="K176"/>
  <c r="O176"/>
  <c r="O175" s="1"/>
  <c r="Q176"/>
  <c r="V176"/>
  <c r="V175" s="1"/>
  <c r="G178"/>
  <c r="I178"/>
  <c r="K178"/>
  <c r="M178"/>
  <c r="O178"/>
  <c r="Q178"/>
  <c r="Q175" s="1"/>
  <c r="V178"/>
  <c r="G181"/>
  <c r="I181"/>
  <c r="K181"/>
  <c r="K175" s="1"/>
  <c r="M181"/>
  <c r="O181"/>
  <c r="Q181"/>
  <c r="V181"/>
  <c r="G184"/>
  <c r="I184"/>
  <c r="K184"/>
  <c r="M184"/>
  <c r="O184"/>
  <c r="Q184"/>
  <c r="V184"/>
  <c r="G185"/>
  <c r="M185" s="1"/>
  <c r="I185"/>
  <c r="K185"/>
  <c r="O185"/>
  <c r="Q185"/>
  <c r="V185"/>
  <c r="G187"/>
  <c r="M187" s="1"/>
  <c r="I187"/>
  <c r="K187"/>
  <c r="O187"/>
  <c r="Q187"/>
  <c r="V187"/>
  <c r="G188"/>
  <c r="M188" s="1"/>
  <c r="I188"/>
  <c r="K188"/>
  <c r="O188"/>
  <c r="Q188"/>
  <c r="V188"/>
  <c r="G191"/>
  <c r="G190" s="1"/>
  <c r="I191"/>
  <c r="I190" s="1"/>
  <c r="K191"/>
  <c r="O191"/>
  <c r="O190" s="1"/>
  <c r="Q191"/>
  <c r="V191"/>
  <c r="V190" s="1"/>
  <c r="G192"/>
  <c r="I192"/>
  <c r="K192"/>
  <c r="M192"/>
  <c r="O192"/>
  <c r="Q192"/>
  <c r="Q190" s="1"/>
  <c r="V192"/>
  <c r="G194"/>
  <c r="I194"/>
  <c r="K194"/>
  <c r="K190" s="1"/>
  <c r="M194"/>
  <c r="O194"/>
  <c r="Q194"/>
  <c r="V194"/>
  <c r="V196"/>
  <c r="G197"/>
  <c r="M197" s="1"/>
  <c r="M196" s="1"/>
  <c r="I197"/>
  <c r="K197"/>
  <c r="K196" s="1"/>
  <c r="O197"/>
  <c r="O196" s="1"/>
  <c r="Q197"/>
  <c r="Q196" s="1"/>
  <c r="V197"/>
  <c r="G199"/>
  <c r="M199" s="1"/>
  <c r="I199"/>
  <c r="I196" s="1"/>
  <c r="K199"/>
  <c r="O199"/>
  <c r="Q199"/>
  <c r="V199"/>
  <c r="V201"/>
  <c r="G202"/>
  <c r="M202" s="1"/>
  <c r="I202"/>
  <c r="K202"/>
  <c r="K201" s="1"/>
  <c r="O202"/>
  <c r="Q202"/>
  <c r="Q201" s="1"/>
  <c r="V202"/>
  <c r="G204"/>
  <c r="M204" s="1"/>
  <c r="I204"/>
  <c r="K204"/>
  <c r="O204"/>
  <c r="O201" s="1"/>
  <c r="Q204"/>
  <c r="V204"/>
  <c r="G205"/>
  <c r="I205"/>
  <c r="I201" s="1"/>
  <c r="K205"/>
  <c r="M205"/>
  <c r="O205"/>
  <c r="Q205"/>
  <c r="V205"/>
  <c r="G206"/>
  <c r="I206"/>
  <c r="K206"/>
  <c r="M206"/>
  <c r="O206"/>
  <c r="Q206"/>
  <c r="V206"/>
  <c r="G207"/>
  <c r="I207"/>
  <c r="K207"/>
  <c r="M207"/>
  <c r="O207"/>
  <c r="Q207"/>
  <c r="V207"/>
  <c r="G208"/>
  <c r="M208" s="1"/>
  <c r="I208"/>
  <c r="K208"/>
  <c r="O208"/>
  <c r="Q208"/>
  <c r="V208"/>
  <c r="AE210"/>
  <c r="AF210"/>
  <c r="I20" i="1"/>
  <c r="I19"/>
  <c r="I18"/>
  <c r="I17"/>
  <c r="G45"/>
  <c r="G25" s="1"/>
  <c r="H45"/>
  <c r="I44" l="1"/>
  <c r="I16"/>
  <c r="I21" s="1"/>
  <c r="I79"/>
  <c r="J72" s="1"/>
  <c r="I43"/>
  <c r="I42"/>
  <c r="I41"/>
  <c r="I39"/>
  <c r="I45" s="1"/>
  <c r="J43" s="1"/>
  <c r="F45"/>
  <c r="G23" s="1"/>
  <c r="M8" i="14"/>
  <c r="G8"/>
  <c r="AF16"/>
  <c r="G42" i="13"/>
  <c r="G31"/>
  <c r="G19"/>
  <c r="M20"/>
  <c r="M19" s="1"/>
  <c r="G36"/>
  <c r="M201" i="12"/>
  <c r="M69"/>
  <c r="M8"/>
  <c r="M175"/>
  <c r="M151"/>
  <c r="M135"/>
  <c r="M166"/>
  <c r="M103"/>
  <c r="G175"/>
  <c r="G201"/>
  <c r="G126"/>
  <c r="M26"/>
  <c r="M191"/>
  <c r="M190" s="1"/>
  <c r="M147"/>
  <c r="M140" s="1"/>
  <c r="G196"/>
  <c r="G121"/>
  <c r="G103"/>
  <c r="G166"/>
  <c r="G151"/>
  <c r="G135"/>
  <c r="J28" i="1"/>
  <c r="J26"/>
  <c r="G38"/>
  <c r="F38"/>
  <c r="J23"/>
  <c r="J24"/>
  <c r="J25"/>
  <c r="J27"/>
  <c r="E24"/>
  <c r="G24"/>
  <c r="E26"/>
  <c r="G26"/>
  <c r="J75" l="1"/>
  <c r="J58"/>
  <c r="J76"/>
  <c r="J70"/>
  <c r="J74"/>
  <c r="J69"/>
  <c r="J71"/>
  <c r="J65"/>
  <c r="J63"/>
  <c r="J67"/>
  <c r="J62"/>
  <c r="J78"/>
  <c r="J61"/>
  <c r="J59"/>
  <c r="J57"/>
  <c r="J77"/>
  <c r="J73"/>
  <c r="J64"/>
  <c r="J60"/>
  <c r="J68"/>
  <c r="J66"/>
  <c r="J42"/>
  <c r="J41"/>
  <c r="J44"/>
  <c r="J39"/>
  <c r="J45" s="1"/>
  <c r="A27"/>
  <c r="J79" l="1"/>
  <c r="G28"/>
  <c r="G27" s="1"/>
  <c r="G29" s="1"/>
  <c r="A28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Fisarova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Fisarova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Fisarova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<sst xmlns="http://schemas.openxmlformats.org/spreadsheetml/2006/main" count="1437" uniqueCount="486">
  <si>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</si>
  <si>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</si>
  <si>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</si>
  <si>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</si>
  <si>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</si>
  <si>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</si>
  <si>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</si>
  <si>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</si>
  <si>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</si>
  <si>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</si>
  <si>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</si>
  <si>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</si>
  <si>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</si>
  <si>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</si>
  <si>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</si>
  <si>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</si>
  <si>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</si>
  <si>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</si>
  <si>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</si>
  <si>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</si>
  <si>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</si>
  <si>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</si>
  <si>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</si>
  <si>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</si>
  <si>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</si>
  <si>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</si>
  <si>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</si>
  <si>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</si>
  <si>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</si>
  <si>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</si>
  <si>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</si>
  <si>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</si>
  <si>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</si>
  <si>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</si>
  <si>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</si>
  <si>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</si>
  <si>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</si>
  <si>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</si>
  <si>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</si>
  <si>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</si>
  <si>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</si>
  <si>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</si>
  <si>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</si>
  <si>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JP006/2023</t>
  </si>
  <si>
    <t>Návrh sanačního opatření objektu Základní škola Město Albrechtice</t>
  </si>
  <si>
    <t>Město Město Albrechtice</t>
  </si>
  <si>
    <t>nám. ČSA 27/10</t>
  </si>
  <si>
    <t>Město Albrechtice</t>
  </si>
  <si>
    <t>79395</t>
  </si>
  <si>
    <t>00296228</t>
  </si>
  <si>
    <t>CZ00296228</t>
  </si>
  <si>
    <t>Stavba</t>
  </si>
  <si>
    <t>Stavební objekt</t>
  </si>
  <si>
    <t>01</t>
  </si>
  <si>
    <t>Sanační opatření</t>
  </si>
  <si>
    <t>A</t>
  </si>
  <si>
    <t>Venkovní opatření</t>
  </si>
  <si>
    <t>B</t>
  </si>
  <si>
    <t>Vnitřní opatření</t>
  </si>
  <si>
    <t>C</t>
  </si>
  <si>
    <t>VRN</t>
  </si>
  <si>
    <t>Celkem za stavbu</t>
  </si>
  <si>
    <t>CZK</t>
  </si>
  <si>
    <t>#POPS</t>
  </si>
  <si>
    <t>Popis stavby: JP006/2023 - Návrh sanačního opatření objektu Základní škola Město Albrechtice</t>
  </si>
  <si>
    <t>#POPO</t>
  </si>
  <si>
    <t>Popis objektu: 01 - Sanační opatření</t>
  </si>
  <si>
    <t>#POPR</t>
  </si>
  <si>
    <t>Popis rozpočtu: A - Venkovní opatření</t>
  </si>
  <si>
    <t>Popis rozpočtu: B - Vnitřní opatření</t>
  </si>
  <si>
    <t>Popis rozpočtu: C - VRN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</si>
  <si>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</si>
  <si>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</si>
  <si>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</si>
  <si>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</si>
  <si>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</si>
  <si>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</si>
  <si>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</si>
  <si>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</si>
  <si>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</si>
  <si>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</si>
  <si>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</si>
  <si>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</si>
  <si>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</si>
  <si>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</si>
  <si>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</si>
  <si>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</si>
  <si>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</si>
  <si>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</si>
  <si>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8</t>
  </si>
  <si>
    <t>Trubní vedení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</si>
  <si>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</si>
  <si>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</si>
  <si>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</si>
  <si>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</si>
  <si>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</si>
  <si>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</si>
  <si>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</si>
  <si>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</si>
  <si>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</si>
  <si>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</si>
  <si>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</si>
  <si>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</si>
  <si>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</si>
  <si>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</si>
  <si>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764</t>
  </si>
  <si>
    <t>Konstrukce klempířské</t>
  </si>
  <si>
    <t>781</t>
  </si>
  <si>
    <t>Obklady keramické</t>
  </si>
  <si>
    <t>782</t>
  </si>
  <si>
    <t>Konstrukce z přírodního kamene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</si>
  <si>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</si>
  <si>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</si>
  <si>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</si>
  <si>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</si>
  <si>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</si>
  <si>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</si>
  <si>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</si>
  <si>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</si>
  <si>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</si>
  <si>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</si>
  <si>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</si>
  <si>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</si>
  <si>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</si>
  <si>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</si>
  <si>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</si>
  <si>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</si>
  <si>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</si>
  <si>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</si>
  <si>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</si>
  <si>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</si>
  <si>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</si>
  <si>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</si>
  <si>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</si>
  <si>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</si>
  <si>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</si>
  <si>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</si>
  <si>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</si>
  <si>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</si>
  <si>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</si>
  <si>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</si>
  <si>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</si>
  <si>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</si>
  <si>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</si>
  <si>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</si>
  <si>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</si>
  <si>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113107320R00</t>
  </si>
  <si>
    <t>Odstranění podkladů nebo krytů z kameniva těženého, v ploše jednotlivě do 50 m2, tloušťka vrstvy 200 mm</t>
  </si>
  <si>
    <t>m2</t>
  </si>
  <si>
    <t>822-1</t>
  </si>
  <si>
    <t>RTS 23/ I</t>
  </si>
  <si>
    <t>Práce</t>
  </si>
  <si>
    <t>POL1_</t>
  </si>
  <si>
    <t>(21,2+0,9)*0,9+8,65*0,9+3,0*3,0+1,0*0,9+4,0*0,6</t>
  </si>
  <si>
    <t>VV</t>
  </si>
  <si>
    <t>113108315R00</t>
  </si>
  <si>
    <t>Odstranění podkladů nebo krytů živičných, v ploše jednotlivě do 50 m2, tloušťka vrstvy 150 mm</t>
  </si>
  <si>
    <t>(21,2+0,9)*0,9+8,65*0,9+3,0*3,0+4,0*0,6</t>
  </si>
  <si>
    <t>113151114R00</t>
  </si>
  <si>
    <t>Odstranění podkladu, krytu frézováním povrch živičný, plochy do 500 m2 na jednom objektu nebo při provádění pruhu šířky do  750 mm, tloušťky 50 mm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</si>
  <si>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</si>
  <si>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SPI</t>
  </si>
  <si>
    <t>(21,2+1,4)*0,5+8,65*0,5+4,0*0,5*2+9,0*0,5</t>
  </si>
  <si>
    <t>113201111R00</t>
  </si>
  <si>
    <t>Vytrhání obrub chodníkových ležatých</t>
  </si>
  <si>
    <t>m</t>
  </si>
  <si>
    <t>s vybouráním lože, s přemístěním hmot na skládku na vzdálenost do 3 m nebo naložením na dopravní prostředek</t>
  </si>
  <si>
    <t>120001101R00</t>
  </si>
  <si>
    <t>Ztížené vykopávky v horninách jakékoliv třídy</t>
  </si>
  <si>
    <t>m3</t>
  </si>
  <si>
    <t>800-1</t>
  </si>
  <si>
    <t>příplatek k cenám vykopávek za ztížení vykopávky v blízkosti podzemního vedení nebo výbušnin v horninách jakékoliv třídy,</t>
  </si>
  <si>
    <t>121101101R00</t>
  </si>
  <si>
    <t>Sejmutí ornice s přemístěním na vzdálenost do 50 m</t>
  </si>
  <si>
    <t>nebo lesní půdy, s vodorovným přemístěním na hromady v místě upotřebení nebo na dočasné či trvalé skládky se složením</t>
  </si>
  <si>
    <t>5,00*4,00*0,20</t>
  </si>
  <si>
    <t>130901121R00</t>
  </si>
  <si>
    <t>Bourání konstrukcí v hloubených vykopávkách z betonu, prostého, pneumatickým kladivem</t>
  </si>
  <si>
    <t>s přemístěním suti na hromady na vzdálenost do 20 m nebo s uložením na dopravní prostředek,</t>
  </si>
  <si>
    <t>1,00*1,00*0,50</t>
  </si>
  <si>
    <t>130901123R00</t>
  </si>
  <si>
    <t>Bourání konstrukcí v hloubených vykopávkách z betonu, železového nebo z předpjatého, pneumatickým kladivem</t>
  </si>
  <si>
    <t>1,0*1,3*0,25*2</t>
  </si>
  <si>
    <t>132201110R00</t>
  </si>
  <si>
    <t>Hloubení rýh šířky do 60 cm do 50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</si>
  <si>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</si>
  <si>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podél objektu : (21,2+0,9)*(0,6+0,9)/2*1,65</t>
  </si>
  <si>
    <t>8,65*(0,6+0,9)/2*1,65</t>
  </si>
  <si>
    <t>výkop rýhy k vsaku : 6,0*0,6*1,9</t>
  </si>
  <si>
    <t>výkop rýhy pro vsak : 2,0*0,6*2,5</t>
  </si>
  <si>
    <t>132201119R00</t>
  </si>
  <si>
    <t xml:space="preserve">Hloubení rýh šířky do 60 cm příplatek za lepivost, v hornině 3,  </t>
  </si>
  <si>
    <t>151101101R00</t>
  </si>
  <si>
    <t>Zřízení pažení a rozepření stěn rýh příložné  pro jakoukoliv mezerovitost, hloubky do 2 m</t>
  </si>
  <si>
    <t>pro podzemní vedení pro všechny šířky rýhy,</t>
  </si>
  <si>
    <t>(21,2+0,9)*1,65+8,65*1,65+4,0*1,9*2+2,0*1,9*2</t>
  </si>
  <si>
    <t>151101111R00</t>
  </si>
  <si>
    <t>Odstranění pažení a rozepření rýh příložné , hloubky do 2 m</t>
  </si>
  <si>
    <t>pro podzemní vedení s uložením materiálu na vzdálenost do 3 m od kraje výkopu,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</si>
  <si>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</si>
  <si>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</si>
  <si>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</si>
  <si>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výkop rýhy pro vsak 30% : 2,0*0,6*2,5*0,3</t>
  </si>
  <si>
    <t>162701109R00</t>
  </si>
  <si>
    <t>Vodorovné přemístění výkopku příplatek k ceně za každých dalších i započatých 1 000 m přes 10 000 m  z horniny 1 až 4</t>
  </si>
  <si>
    <t>45,79312*20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</si>
  <si>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</si>
  <si>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</si>
  <si>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</si>
  <si>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</si>
  <si>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</si>
  <si>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>47,89312-9,195-3,2175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</si>
  <si>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</si>
  <si>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</si>
  <si>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</si>
  <si>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stávající inženýrské sítě : 6,00*0,60*0,30</t>
  </si>
  <si>
    <t>potrubí : 11,00*0,60*0,30</t>
  </si>
  <si>
    <t>181006113R00</t>
  </si>
  <si>
    <t>Rozprostření zemin schopných zúrodnění sklon svahu do 1:5, tloušťka přes 150 do 200 mm</t>
  </si>
  <si>
    <t>823-2</t>
  </si>
  <si>
    <t>v rovině a ve sklonu do 1:5 ve sklonu přes 1:5</t>
  </si>
  <si>
    <t>5,00*4,00</t>
  </si>
  <si>
    <t>181101102R00</t>
  </si>
  <si>
    <t>Úprava pláně v zářezech v hornině 1 až 4, se zhutněním</t>
  </si>
  <si>
    <t>vyrovnáním výškových rozdílů, ploch vodorovných a ploch do sklonu 1 : 5.</t>
  </si>
  <si>
    <t>(21,2+0,9)*0,6+8,65*0,6+5,0*0,6+2,0*0,6</t>
  </si>
  <si>
    <t>199000005R00</t>
  </si>
  <si>
    <t>Poplatky za skládku zeminy 1- 4, skupina 17 05 04 z Katalogu odpadů</t>
  </si>
  <si>
    <t>t</t>
  </si>
  <si>
    <t>45,79312*1,8</t>
  </si>
  <si>
    <t>583419036R</t>
  </si>
  <si>
    <t>kamenivo přírodní drcené frakce 32,0 až 63,0 mm; třída D</t>
  </si>
  <si>
    <t>SPCM</t>
  </si>
  <si>
    <t>Specifikace</t>
  </si>
  <si>
    <t>POL3_</t>
  </si>
  <si>
    <t>35,48062*2</t>
  </si>
  <si>
    <t>211561111R00</t>
  </si>
  <si>
    <t>Výplň odvodňovacích žeber kamenivem hrubým drceným frakce 4 - 16 mm</t>
  </si>
  <si>
    <t>800-2</t>
  </si>
  <si>
    <t>do rýh bez zhutnění s úpravou povrchu výplně, s vytvořením průduchů z lomového kamene</t>
  </si>
  <si>
    <t>(21,2+0,9)*0,65*0,4+8,65*0,65*0,4+5,0*0,6*0,4</t>
  </si>
  <si>
    <t>270210112R00</t>
  </si>
  <si>
    <t>Zdivo základové z lomového kamene zdivo základové z lomového kamene výplňové, malta MC 15</t>
  </si>
  <si>
    <t>832-1</t>
  </si>
  <si>
    <t>na hloubku do 5 m, v prostoru zapaženém nebo nezapaženém, s odstraněním napadávky, bez úpravy povrchu základové spáry, s dodáním všech hmot</t>
  </si>
  <si>
    <t>oprava stávajícího : 2,00*0,30</t>
  </si>
  <si>
    <t>271313511R00</t>
  </si>
  <si>
    <t xml:space="preserve">Beton podkladní pod základové konstrukce </t>
  </si>
  <si>
    <t>801-1</t>
  </si>
  <si>
    <t>prostý</t>
  </si>
  <si>
    <t>((21,2+0,9)*0,6+8,65*0,6+5,0*0,6)*0,15</t>
  </si>
  <si>
    <t>273351215R00</t>
  </si>
  <si>
    <t>Bednění stěn základových desek zřízení</t>
  </si>
  <si>
    <t>svislé nebo šikmé (odkloněné) , půdorysně přímé nebo zalomené, stěn základových desek ve volných nebo zapažených jámách, rýhách, šachtách, včetně případných vzpěr,</t>
  </si>
  <si>
    <t>(1,0+2*0,5)*0,1</t>
  </si>
  <si>
    <t>273351216R00</t>
  </si>
  <si>
    <t>Bednění stěn základových desek odstranění</t>
  </si>
  <si>
    <t>Včetně očištění, vytřídění a uložení bednicího materiálu.</t>
  </si>
  <si>
    <t>289474221R00</t>
  </si>
  <si>
    <t>Spárování zdiva, kleneb a stěn do hl. 3 cm z lomového kamene hrubého nebo cihel</t>
  </si>
  <si>
    <t>aktivovanou maltou,</t>
  </si>
  <si>
    <t>S dodání potřebných hmot, vypláchnutí spár vodou před spárováním a očištění okolního zdiva po spárování.</t>
  </si>
  <si>
    <t>předpoklad : 15,00</t>
  </si>
  <si>
    <t>289971231R00</t>
  </si>
  <si>
    <t>Zřízení vrstvy z geotextilie na upraveném povrchu sklon přes 1:2,5 do 1:1, šířka od 0 do 3 m</t>
  </si>
  <si>
    <t>ochrana nopovky : (21,2+8,65+0,75)*2,0</t>
  </si>
  <si>
    <t>drenážní žebro : (3*0,65+2*0,4)*(21,2+0,9+8,65)+(3*0,6+2*0,4)*5,0</t>
  </si>
  <si>
    <t>299999111KR1</t>
  </si>
  <si>
    <t>Příplatek za tvarovaní prohlubně a spádování</t>
  </si>
  <si>
    <t>kpl</t>
  </si>
  <si>
    <t>Vlastní</t>
  </si>
  <si>
    <t>Indiv</t>
  </si>
  <si>
    <t>673520099</t>
  </si>
  <si>
    <t>Geotextilie netkaná 300 g/m2</t>
  </si>
  <si>
    <t>158,7625*1,15</t>
  </si>
  <si>
    <t>319201319R00</t>
  </si>
  <si>
    <t>Vyrovnání povrchu zdiva pod omítku maltou ze SMS tloušťka 50 mm</t>
  </si>
  <si>
    <t>maltou ze suché směsi, bez pomocného lešení,</t>
  </si>
  <si>
    <t>10,0+(21,2+8,65)*2,0+0,75*2,0</t>
  </si>
  <si>
    <t>451572111R00</t>
  </si>
  <si>
    <t>Lože pod potrubí, stoky a drobné objekty z kameniva drobného těženého 0÷4 mm</t>
  </si>
  <si>
    <t>827-1</t>
  </si>
  <si>
    <t>v otevřeném výkopu,</t>
  </si>
  <si>
    <t>potrubí : 11,00*0,60*0,10</t>
  </si>
  <si>
    <t>564861111R00</t>
  </si>
  <si>
    <t>Podklad ze štěrkodrti s rozprostřením a zhutněním frakce 0-63 mm, tloušťka po zhutnění 200 mm</t>
  </si>
  <si>
    <t>565161111R00</t>
  </si>
  <si>
    <t>Podklad z kameniva obaleného asfaltem ACP 16+ až ACP 22+, v pruhu šířky do 3 m, třídy 1, tloušťka po zhutnění 80 mm</t>
  </si>
  <si>
    <t>s rozprostřením a zhutněním</t>
  </si>
  <si>
    <t>573111113R00</t>
  </si>
  <si>
    <t>Postřik živičný infiltrační s posypem kamenivem v množství 1,5 kg/m2</t>
  </si>
  <si>
    <t>573231125R00</t>
  </si>
  <si>
    <t>Postřik živičný spojovací bez posypu kamenivem , množství zbytkového asfaltu 0,50 kg/m2</t>
  </si>
  <si>
    <t>bez posypu kamenivem</t>
  </si>
  <si>
    <t>(21,2+0,9)*1,4+8,65*1,4+3,5*3,5+4,0*1,6</t>
  </si>
  <si>
    <t>577131111R00</t>
  </si>
  <si>
    <t>Beton asfaltový s rozprostřením a zhutněním v pruhu šířky do 3 m, ACO 11+, tloušťky 40 mm, plochy přes 1000 m2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</si>
  <si>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</si>
  <si>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</si>
  <si>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</si>
  <si>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(21,2+8,65+0,75)*0,1+(1,0+0,6+0,6)*0,1</t>
  </si>
  <si>
    <t>59245110R</t>
  </si>
  <si>
    <t>dlažba betonová dvouvrstvá, skladebná; obdélník; šedá; l = 200 mm; š = 100 mm; tl. 60,0 mm</t>
  </si>
  <si>
    <t>3,28*1,1</t>
  </si>
  <si>
    <t>622421121R00</t>
  </si>
  <si>
    <t xml:space="preserve">Omítky vnější stěn vápenné nebo vápenocementové hrubé zatřené,  ,  </t>
  </si>
  <si>
    <t>622904112R00</t>
  </si>
  <si>
    <t>Očištění fasád tlakovou vodou, složitost fasády 1 - 2</t>
  </si>
  <si>
    <t>631313621R00</t>
  </si>
  <si>
    <t xml:space="preserve">Mazanina z betonu prostého tl. přes 80 do 120 mm třídy C 20/25,  </t>
  </si>
  <si>
    <t>(z kameniva) hlazená dřevěným hladítkem</t>
  </si>
  <si>
    <t>Včetně vytvoření dilatačních spár, bez zaplnění.</t>
  </si>
  <si>
    <t>1,00*0,50*0,10</t>
  </si>
  <si>
    <t>631361921RT4</t>
  </si>
  <si>
    <t>Výztuž mazanin z betonů a z lehkých betonů ze svařovaných sítí průměr drátu 6 mm, velikost oka 100/100 mm</t>
  </si>
  <si>
    <t>včetně distančních prvků</t>
  </si>
  <si>
    <t>1,00*0,50*1,2*0,00444</t>
  </si>
  <si>
    <t>639999111KR1</t>
  </si>
  <si>
    <t>Příplatek za odtok přes beton PVC DN50</t>
  </si>
  <si>
    <t>kus</t>
  </si>
  <si>
    <t>871318111R00</t>
  </si>
  <si>
    <t>Kladení drenážního potrubí z plastických hmot</t>
  </si>
  <si>
    <t>21,2+0,9+8,65+5,0+2,0</t>
  </si>
  <si>
    <t>28611243.AR</t>
  </si>
  <si>
    <t>Trubka plastová drenážní spoj: západkový; potrubí: jednovrstvé; materiál: PVC-U; povrch: korugovaný; ohebná; DN = 100; perforování: TP; vsakovací plocha = 29,5 cm2/m</t>
  </si>
  <si>
    <t>37,75*1,1</t>
  </si>
  <si>
    <t>917862111RT5</t>
  </si>
  <si>
    <t>Osazení silničního nebo chodníkového betonového obrubníku včetně dodávky betonovéího obrubníku  stojatého, rozměru 1000/100/250 mm, s boční opěrou z betonu prostého, do lože z betonu prostého C 12/15</t>
  </si>
  <si>
    <t>S dodáním hmot pro lože tl. 80-100 mm.</t>
  </si>
  <si>
    <t>2,00</t>
  </si>
  <si>
    <t>919721211R00</t>
  </si>
  <si>
    <t>Dilatační spáry vkládané vyplněné asfaltovou zálivkou</t>
  </si>
  <si>
    <t>v cementobetonovém krytu s odstraněním vložek, s vyčištěním a vyplněním spár</t>
  </si>
  <si>
    <t>21,2+0,9+8,65+3,5+3,5+3,5+4,0+4,0</t>
  </si>
  <si>
    <t>919735113R00</t>
  </si>
  <si>
    <t>Řezání stávajících krytů nebo podkladů živičných, hloubky přes 100 do 150 mm</t>
  </si>
  <si>
    <t>včetně spotřeby vody</t>
  </si>
  <si>
    <t>0,15+21,2+0,9+0,9+8,65+1,45+1,1+2,0+4,0+4,0</t>
  </si>
  <si>
    <t>9199999111KR1</t>
  </si>
  <si>
    <t>D+M čistící zóna 1000x500mm</t>
  </si>
  <si>
    <t>960321271R00</t>
  </si>
  <si>
    <t>Bourání konstrukcí vodních staveb konstrukce ze železobetonu</t>
  </si>
  <si>
    <t>s naložením vybouraných hmot a suti na dopravní prostředek nebo s odklizením na hromady do vzdálenosti 20 m</t>
  </si>
  <si>
    <t>Včetně bourání geotextilií, výplně otvorů tvárnic, drenáží, trubek a dilatačních prvků apod. zabudovaných v bouraných konstrukcích.</t>
  </si>
  <si>
    <t>1,00*0,90*0,15</t>
  </si>
  <si>
    <t>970251150R00</t>
  </si>
  <si>
    <t>Řezání železobetonu hloubka řezu 150 mm</t>
  </si>
  <si>
    <t>801-3</t>
  </si>
  <si>
    <t>978015291R00</t>
  </si>
  <si>
    <t>Otlučení omítek vápenných nebo vápenocementových vnějších s vyškrabáním spár, s očištěním zdiva  1. až 4. stupni složitosti, v rozsahu do 100 %</t>
  </si>
  <si>
    <t>pod obkladem : 10,00</t>
  </si>
  <si>
    <t>pod terénem na zdivu : (21,2+8,65)*2,0+0,75*2,0</t>
  </si>
  <si>
    <t>978059231R00</t>
  </si>
  <si>
    <t>Odsekání a odebrání obkladů stěn z umělého kamene, plochy přes 2 m2</t>
  </si>
  <si>
    <t>včetně otlučení podkladní omítky až na zdivo,</t>
  </si>
  <si>
    <t>978015299KR1</t>
  </si>
  <si>
    <t>Příplatek za otlučení omítek vnějších MVC v složit.1-4 za větší vrstvu</t>
  </si>
  <si>
    <t>999281105R00</t>
  </si>
  <si>
    <t xml:space="preserve">Přesun hmot pro opravy a údržbu objektů pro opravy a údržbu dosavadních objektů včetně vnějších plášťů  výšky do 6 m,  </t>
  </si>
  <si>
    <t>801-4</t>
  </si>
  <si>
    <t>Přesun hmot</t>
  </si>
  <si>
    <t>POL7_</t>
  </si>
  <si>
    <t>oborů 801, 803, 811 a 812</t>
  </si>
  <si>
    <t>711132101R00</t>
  </si>
  <si>
    <t>Provedení izolace proti zemní vlhkosti pásy na sucho svislá, 1 vrstva, bez dodávky izolačních pásů</t>
  </si>
  <si>
    <t>800-711</t>
  </si>
  <si>
    <t>(21,2+8,65+0,75)*2,0</t>
  </si>
  <si>
    <t>711823129RT2</t>
  </si>
  <si>
    <t>Ochrana konstrukcí nopovou fólií ukončovací lišta,  , včetně dodávky lišty</t>
  </si>
  <si>
    <t>21,2+8,65+0,75</t>
  </si>
  <si>
    <t>283231199</t>
  </si>
  <si>
    <t>Fólie nopová, výška nopů 8 mm</t>
  </si>
  <si>
    <t>61,20*1,15</t>
  </si>
  <si>
    <t>998711201R00</t>
  </si>
  <si>
    <t>Přesun hmot pro izolace proti vodě svisle do 6 m</t>
  </si>
  <si>
    <t>50 m vodorovně měřeno od těžiště půdorysné plochy skládky do těžiště půdorysné plochy objektu</t>
  </si>
  <si>
    <t>721170909R00</t>
  </si>
  <si>
    <t>Opravy odpadního potrubí novodurového vsazení odbočky, D 110, D 114</t>
  </si>
  <si>
    <t>800-721</t>
  </si>
  <si>
    <t>Včetně pomocného lešení o výšce podlahy do 1900 mm a pro zatížení do 1,5 kPa.</t>
  </si>
  <si>
    <t>721171809R00</t>
  </si>
  <si>
    <t>Demontáž potrubí z novodurových trub přes D 114 mm do D 160 mm</t>
  </si>
  <si>
    <t>odpadního nebo připojovacího,</t>
  </si>
  <si>
    <t>2*4,00</t>
  </si>
  <si>
    <t>721176222R00</t>
  </si>
  <si>
    <t>Potrubí KG svodné (ležaté) v zemi vnější průměr D 110 mm, tloušťka stěny 3,2 mm, DN 100</t>
  </si>
  <si>
    <t>včetně tvarovek, objímek. Bez zednických výpomocí.</t>
  </si>
  <si>
    <t>Potrubí včetně tvarovek. Bez zednických výpomocí.</t>
  </si>
  <si>
    <t>721242803R00</t>
  </si>
  <si>
    <t>Demontáž lapačů střešních splavenin DN 100</t>
  </si>
  <si>
    <t>721176229KR1</t>
  </si>
  <si>
    <t>, D 110 x 3,2 mm, bez dodávky potrubí</t>
  </si>
  <si>
    <t>721242119KR1</t>
  </si>
  <si>
    <t>Lapač střešních splavenin PP HL660, D 110 mm, bez dodávky</t>
  </si>
  <si>
    <t>998721201R00</t>
  </si>
  <si>
    <t>Přesun hmot pro vnitřní kanalizaci v objektech výšky do 6 m</t>
  </si>
  <si>
    <t>50 m vodorovně, měřeno od těžiště půdorysné plochy skládky do těžiště půdorysné plochy objektu</t>
  </si>
  <si>
    <t>764454291R00</t>
  </si>
  <si>
    <t>Odpadní trouby z pozinkovaného plechu montáž vč. spojovacích prostředků trub Pz odpadních kruhových</t>
  </si>
  <si>
    <t>800-764</t>
  </si>
  <si>
    <t>764454802R00</t>
  </si>
  <si>
    <t>Demontáž odpadních trub nebo součástí trub kruhových , o průměru 120 mm</t>
  </si>
  <si>
    <t>2*2,50</t>
  </si>
  <si>
    <t>998764201R00</t>
  </si>
  <si>
    <t>Přesun hmot pro konstrukce klempířské v objektech výšky do 6 m</t>
  </si>
  <si>
    <t>50 m vodorovně</t>
  </si>
  <si>
    <t>782155015RT2</t>
  </si>
  <si>
    <t>Montáž obkladu stěn z umělého kamene imitace cihelných obkladů vč.dodávky obkladu, rozměr 295x60 mm, tloušťky do 15 mm, spárovaní šířky 10 mm</t>
  </si>
  <si>
    <t>800-782</t>
  </si>
  <si>
    <t>10,00</t>
  </si>
  <si>
    <t>998782201R00</t>
  </si>
  <si>
    <t>Přesun hmot pro kamenné obklady v objektech výšky do 6 m</t>
  </si>
  <si>
    <t>979990112R00</t>
  </si>
  <si>
    <t>Poplatek za skládku za uložení, obalované kamenivo, asfalt, kusovost do 300 x 300 mm,  , skupina 17 03 02 z Katalogu odpadů</t>
  </si>
  <si>
    <t>39,075*0,15*2,4</t>
  </si>
  <si>
    <t>979082213R00</t>
  </si>
  <si>
    <t>Vodorovná doprava suti po suchu bez naložení, ale se složením a hrubým urovnáním na vzdálenost do 1 km</t>
  </si>
  <si>
    <t>Přesun suti</t>
  </si>
  <si>
    <t>POL8_</t>
  </si>
  <si>
    <t>979082219R00</t>
  </si>
  <si>
    <t>Vodorovná doprava suti po suchu příplatek k ceně za každý další i započatý 1 km přes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</si>
  <si>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</si>
  <si>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</si>
  <si>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</si>
  <si>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</si>
  <si>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979990103R00</t>
  </si>
  <si>
    <t>Poplatek za skládku za uložení, betonu,  , skupina 17 01 01 z Katalogu odpadů</t>
  </si>
  <si>
    <t>SUM</t>
  </si>
  <si>
    <t>END</t>
  </si>
  <si>
    <t>612421231R00</t>
  </si>
  <si>
    <t>Oprava vnitřních vápenných omítek stěn v množství opravované plochy přes 5 do 10 %,  štukových</t>
  </si>
  <si>
    <t>(6,39+7,12)*2,5+5,4*3,5</t>
  </si>
  <si>
    <t>612421431R00</t>
  </si>
  <si>
    <t>Oprava vnitřních vápenných omítek stěn v množství opravované plochy přes 30 do 50 %,  štukových</t>
  </si>
  <si>
    <t>Včetně pomocného pracovního lešení o výšce podlahy do 1900 mm a pro zatížení do 1,5 kPa.</t>
  </si>
  <si>
    <t>2,5*3,5</t>
  </si>
  <si>
    <t>913      R00</t>
  </si>
  <si>
    <t>Hzs - Stavební dělník</t>
  </si>
  <si>
    <t>h</t>
  </si>
  <si>
    <t>Prav.M</t>
  </si>
  <si>
    <t>HZS</t>
  </si>
  <si>
    <t>POL10_</t>
  </si>
  <si>
    <t>pomocné práce - (odklizení vybavení cvičná kuchyň, zpětná instalace) : 10</t>
  </si>
  <si>
    <t>941955001R00</t>
  </si>
  <si>
    <t>Lešení lehké pracovní pomocné pomocné, o výšce lešeňové podlahy do 1,2 m</t>
  </si>
  <si>
    <t>800-3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</si>
  <si>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</si>
  <si>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</si>
  <si>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(6,39+2,5+5,4+2,65)*7,5</t>
  </si>
  <si>
    <t>978013121R00</t>
  </si>
  <si>
    <t>Otlučení omítek vápenných nebo vápenocementových vnitřních s vyškrabáním spár, s očištěním zdiva stěn, v rozsahu do 10 %</t>
  </si>
  <si>
    <t>978013161R00</t>
  </si>
  <si>
    <t>Otlučení omítek vápenných nebo vápenocementových vnitřních s vyškrabáním spár, s očištěním zdiva stěn, v rozsahu do 50 %</t>
  </si>
  <si>
    <t>978059511R00</t>
  </si>
  <si>
    <t>Odsekání a odebrání obkladů stěn z obkládaček vnitřních z jakýchkoliv materiálů, plochy do 1 m2</t>
  </si>
  <si>
    <t>3*0,20*0,25</t>
  </si>
  <si>
    <t>781441906R00</t>
  </si>
  <si>
    <t>Opravy obkladů z obkládaček hutných, polohutných glazovaných, velikosti 300 x 200 mm</t>
  </si>
  <si>
    <t>800-771</t>
  </si>
  <si>
    <t>781001</t>
  </si>
  <si>
    <t>Dodávka obkladu dle stávajícího</t>
  </si>
  <si>
    <t>8*0,25*0,20</t>
  </si>
  <si>
    <t>998781201R00</t>
  </si>
  <si>
    <t>Přesun hmot pro obklady keramické v objektech výšky do 6 m</t>
  </si>
  <si>
    <t>784191201R00</t>
  </si>
  <si>
    <t>Příprava povrchu Penetrace (napouštění) podkladu disperzní, jednonásobná</t>
  </si>
  <si>
    <t>800-784</t>
  </si>
  <si>
    <t>RTS 22/ II</t>
  </si>
  <si>
    <t>(6,39+7,12)*2,5+2,5*3,5+5,4*3,5+2,65*0,7</t>
  </si>
  <si>
    <t>784195112R00</t>
  </si>
  <si>
    <t>Malby z malířských směsí hlinkových,  , bělost 77 %, dvojnásobné</t>
  </si>
  <si>
    <t>784011222R00</t>
  </si>
  <si>
    <t>Ostatní práce zakrytí podlah,  , bez dodávky materiálu</t>
  </si>
  <si>
    <t>(6,39+7,12+2,5+5,4+2,65)*2,0</t>
  </si>
  <si>
    <t>VRN01</t>
  </si>
  <si>
    <t>Uvedení okolních ploch do původního stavu</t>
  </si>
  <si>
    <t>VRN02</t>
  </si>
  <si>
    <t>Zábor veřejného prostranství</t>
  </si>
  <si>
    <t>VRN03</t>
  </si>
  <si>
    <t>Opatření dle požadavků plánu BOZP</t>
  </si>
  <si>
    <t>VRN05</t>
  </si>
  <si>
    <t>Zařízení staveniště - zřízení, odstranění, spotřeby energií, oplocení staveniště v rámci areálu</t>
  </si>
  <si>
    <t>VRN09</t>
  </si>
  <si>
    <t>Fotodokumentace stavby</t>
  </si>
  <si>
    <t>VRN11</t>
  </si>
  <si>
    <t>Předání dokladů</t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</si>
</sst>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3.2"/>
  <sheetData>
    <row r="1" spans="1:7">
      <c r="A1" s="21" t="s">
        <v>38</v>
      </c>
    </row>
    <row r="2" spans="1:7" ht="57.75" customHeight="1">
      <c r="A2" s="76" t="s">
        <v>39</v>
      </c>
      <c r="B2" s="76"/>
      <c r="C2" s="76"/>
      <c r="D2" s="76"/>
      <c r="E2" s="76"/>
      <c r="F2" s="76"/>
      <c r="G2" s="76"/>
    </row>
  </sheetData>
  <sheetProtection password="8563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82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3.2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SUMIF(F57:F78,A16,I57:I78)+SUMIF(F57:F78,"PSU",I57:I78)</f>
        <v>0</v>
      </c>
      <c r="J16" s="85"/>
    </row>
    <row r="17" spans="1:10" ht="23.25" customHeight="1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SUMIF(F57:F78,A17,I57:I78)</f>
        <v>0</v>
      </c>
      <c r="J17" s="85"/>
    </row>
    <row r="18" spans="1:10" ht="23.25" customHeight="1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SUMIF(F57:F78,A18,I57:I78)</f>
        <v>0</v>
      </c>
      <c r="J18" s="85"/>
    </row>
    <row r="19" spans="1:10" ht="23.25" customHeight="1">
      <c r="A19" s="199" t="s">
        <v>116</v>
      </c>
      <c r="B19" s="38" t="s">
        <v>27</v>
      </c>
      <c r="C19" s="62"/>
      <c r="D19" s="63"/>
      <c r="E19" s="83"/>
      <c r="F19" s="84"/>
      <c r="G19" s="83"/>
      <c r="H19" s="84"/>
      <c r="I19" s="83">
        <f>SUMIF(F57:F78,A19,I57:I78)</f>
        <v>0</v>
      </c>
      <c r="J19" s="85"/>
    </row>
    <row r="20" spans="1:10" ht="23.25" customHeight="1">
      <c r="A20" s="199" t="s">
        <v>117</v>
      </c>
      <c r="B20" s="38" t="s">
        <v>28</v>
      </c>
      <c r="C20" s="62"/>
      <c r="D20" s="63"/>
      <c r="E20" s="83"/>
      <c r="F20" s="84"/>
      <c r="G20" s="83"/>
      <c r="H20" s="84"/>
      <c r="I20" s="83">
        <f>SUMIF(F57:F78,A20,I57:I78)</f>
        <v>0</v>
      </c>
      <c r="J20" s="85"/>
    </row>
    <row r="21" spans="1:10" ht="23.25" customHeight="1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/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hidden="1" customHeight="1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I23*E23/100</f>
        <v>0</v>
      </c>
      <c r="H24" s="96"/>
      <c r="I24" s="96"/>
      <c r="J24" s="40" t="str">
        <f t="shared" si="0"/>
        <v>CZK</v>
      </c>
    </row>
    <row r="25" spans="1:10" ht="23.25" customHeight="1">
      <c r="A25" s="2"/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hidden="1" customHeight="1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A27</f>
        <v>0</v>
      </c>
      <c r="H28" s="173"/>
      <c r="I28" s="173"/>
      <c r="J28" s="174" t="str">
        <f t="shared" si="0"/>
        <v>CZK</v>
      </c>
    </row>
    <row r="29" spans="1:10" ht="27.75" hidden="1" customHeight="1" thickBot="1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62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customHeight="1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>
      <c r="A39" s="137">
        <v>1</v>
      </c>
      <c r="B39" s="148" t="s">
        <v>51</v>
      </c>
      <c r="C39" s="149"/>
      <c r="D39" s="149"/>
      <c r="E39" s="149"/>
      <c r="F39" s="150">
        <f>'01 A Pol'!AE210+'01 B Pol'!AE49+'01 C Pol'!AE16</f>
        <v>0</v>
      </c>
      <c r="G39" s="151">
        <f>'01 A Pol'!AF210+'01 B Pol'!AF49+'01 C Pol'!AF16</f>
        <v>0</v>
      </c>
      <c r="H39" s="152"/>
      <c r="I39" s="153">
        <f>F39+G39+H39</f>
        <v>0</v>
      </c>
      <c r="J39" s="154" t="str">
        <f>IF(CenaCelkemVypocet=0,"",I39/CenaCelkemVypocet*100)</f>
        <v/>
      </c>
    </row>
    <row r="40" spans="1:10" ht="25.5" customHeight="1">
      <c r="A40" s="137">
        <v>2</v>
      </c>
      <c r="B40" s="155"/>
      <c r="C40" s="156" t="s">
        <v>52</v>
      </c>
      <c r="D40" s="156"/>
      <c r="E40" s="156"/>
      <c r="F40" s="157"/>
      <c r="G40" s="158"/>
      <c r="H40" s="158"/>
      <c r="I40" s="159"/>
      <c r="J40" s="160"/>
    </row>
    <row r="41" spans="1:10" ht="25.5" customHeight="1">
      <c r="A41" s="137">
        <v>2</v>
      </c>
      <c r="B41" s="155" t="s">
        <v>53</v>
      </c>
      <c r="C41" s="156" t="s">
        <v>54</v>
      </c>
      <c r="D41" s="156"/>
      <c r="E41" s="156"/>
      <c r="F41" s="157">
        <f>'01 A Pol'!AE210+'01 B Pol'!AE49+'01 C Pol'!AE16</f>
        <v>0</v>
      </c>
      <c r="G41" s="158">
        <f>'01 A Pol'!AF210+'01 B Pol'!AF49+'01 C Pol'!AF16</f>
        <v>0</v>
      </c>
      <c r="H41" s="158"/>
      <c r="I41" s="159">
        <f>F41+G41+H41</f>
        <v>0</v>
      </c>
      <c r="J41" s="160" t="str">
        <f>IF(CenaCelkemVypocet=0,"",I41/CenaCelkemVypocet*100)</f>
        <v/>
      </c>
    </row>
    <row r="42" spans="1:10" ht="25.5" customHeight="1">
      <c r="A42" s="137">
        <v>3</v>
      </c>
      <c r="B42" s="161" t="s">
        <v>55</v>
      </c>
      <c r="C42" s="149" t="s">
        <v>56</v>
      </c>
      <c r="D42" s="149"/>
      <c r="E42" s="149"/>
      <c r="F42" s="162">
        <f>'01 A Pol'!AE210</f>
        <v>0</v>
      </c>
      <c r="G42" s="152">
        <f>'01 A Pol'!AF210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10" ht="25.5" customHeight="1">
      <c r="A43" s="137">
        <v>3</v>
      </c>
      <c r="B43" s="161" t="s">
        <v>57</v>
      </c>
      <c r="C43" s="149" t="s">
        <v>58</v>
      </c>
      <c r="D43" s="149"/>
      <c r="E43" s="149"/>
      <c r="F43" s="162">
        <f>'01 B Pol'!AE49</f>
        <v>0</v>
      </c>
      <c r="G43" s="152">
        <f>'01 B Pol'!AF49</f>
        <v>0</v>
      </c>
      <c r="H43" s="152"/>
      <c r="I43" s="153">
        <f>F43+G43+H43</f>
        <v>0</v>
      </c>
      <c r="J43" s="154" t="str">
        <f>IF(CenaCelkemVypocet=0,"",I43/CenaCelkemVypocet*100)</f>
        <v/>
      </c>
    </row>
    <row r="44" spans="1:10" ht="25.5" customHeight="1">
      <c r="A44" s="137">
        <v>3</v>
      </c>
      <c r="B44" s="161" t="s">
        <v>59</v>
      </c>
      <c r="C44" s="149" t="s">
        <v>60</v>
      </c>
      <c r="D44" s="149"/>
      <c r="E44" s="149"/>
      <c r="F44" s="162">
        <f>'01 C Pol'!AE16</f>
        <v>0</v>
      </c>
      <c r="G44" s="152">
        <f>'01 C Pol'!AF16</f>
        <v>0</v>
      </c>
      <c r="H44" s="152"/>
      <c r="I44" s="153">
        <f>F44+G44+H44</f>
        <v>0</v>
      </c>
      <c r="J44" s="154" t="str">
        <f>IF(CenaCelkemVypocet=0,"",I44/CenaCelkemVypocet*100)</f>
        <v/>
      </c>
    </row>
    <row r="45" spans="1:10" ht="25.5" customHeight="1">
      <c r="A45" s="137"/>
      <c r="B45" s="163" t="s">
        <v>61</v>
      </c>
      <c r="C45" s="164"/>
      <c r="D45" s="164"/>
      <c r="E45" s="164"/>
      <c r="F45" s="165">
        <f>SUMIF(A39:A44,"=1",F39:F44)</f>
        <v>0</v>
      </c>
      <c r="G45" s="166">
        <f>SUMIF(A39:A44,"=1",G39:G44)</f>
        <v>0</v>
      </c>
      <c r="H45" s="166">
        <f>SUMIF(A39:A44,"=1",H39:H44)</f>
        <v>0</v>
      </c>
      <c r="I45" s="167">
        <f>SUMIF(A39:A44,"=1",I39:I44)</f>
        <v>0</v>
      </c>
      <c r="J45" s="168">
        <f>SUMIF(A39:A44,"=1",J39:J44)</f>
        <v>0</v>
      </c>
    </row>
    <row r="47" spans="1:10">
      <c r="A47" t="s">
        <v>63</v>
      </c>
      <c r="B47" t="s">
        <v>64</v>
      </c>
    </row>
    <row r="48" spans="1:10">
      <c r="A48" t="s">
        <v>65</v>
      </c>
      <c r="B48" t="s">
        <v>66</v>
      </c>
    </row>
    <row r="49" spans="1:10">
      <c r="A49" t="s">
        <v>67</v>
      </c>
      <c r="B49" t="s">
        <v>68</v>
      </c>
    </row>
    <row r="50" spans="1:10">
      <c r="A50" t="s">
        <v>67</v>
      </c>
      <c r="B50" t="s">
        <v>69</v>
      </c>
    </row>
    <row r="51" spans="1:10">
      <c r="A51" t="s">
        <v>67</v>
      </c>
      <c r="B51" t="s">
        <v>70</v>
      </c>
    </row>
    <row r="54" spans="1:10" ht="15.6">
      <c r="B54" s="179" t="s">
        <v>71</v>
      </c>
    </row>
    <row r="56" spans="1:10" ht="25.5" customHeight="1">
      <c r="A56" s="181"/>
      <c r="B56" s="184" t="s">
        <v>17</v>
      </c>
      <c r="C56" s="184" t="s">
        <v>5</v>
      </c>
      <c r="D56" s="185"/>
      <c r="E56" s="185"/>
      <c r="F56" s="186" t="s">
        <v>72</v>
      </c>
      <c r="G56" s="186"/>
      <c r="H56" s="186"/>
      <c r="I56" s="186" t="s">
        <v>29</v>
      </c>
      <c r="J56" s="186" t="s">
        <v>0</v>
      </c>
    </row>
    <row r="57" spans="1:10" ht="36.75" customHeight="1">
      <c r="A57" s="182"/>
      <c r="B57" s="187" t="s">
        <v>73</v>
      </c>
      <c r="C57" s="188" t="s">
        <v>74</v>
      </c>
      <c r="D57" s="189"/>
      <c r="E57" s="189"/>
      <c r="F57" s="195" t="s">
        <v>24</v>
      </c>
      <c r="G57" s="196"/>
      <c r="H57" s="196"/>
      <c r="I57" s="196">
        <f>'01 A Pol'!G8</f>
        <v>0</v>
      </c>
      <c r="J57" s="193" t="str">
        <f>IF(I79=0,"",I57/I79*100)</f>
        <v/>
      </c>
    </row>
    <row r="58" spans="1:10" ht="36.75" customHeight="1">
      <c r="A58" s="182"/>
      <c r="B58" s="187" t="s">
        <v>75</v>
      </c>
      <c r="C58" s="188" t="s">
        <v>76</v>
      </c>
      <c r="D58" s="189"/>
      <c r="E58" s="189"/>
      <c r="F58" s="195" t="s">
        <v>24</v>
      </c>
      <c r="G58" s="196"/>
      <c r="H58" s="196"/>
      <c r="I58" s="196">
        <f>'01 A Pol'!G69</f>
        <v>0</v>
      </c>
      <c r="J58" s="193" t="str">
        <f>IF(I79=0,"",I58/I79*100)</f>
        <v/>
      </c>
    </row>
    <row r="59" spans="1:10" ht="36.75" customHeight="1">
      <c r="A59" s="182"/>
      <c r="B59" s="187" t="s">
        <v>77</v>
      </c>
      <c r="C59" s="188" t="s">
        <v>78</v>
      </c>
      <c r="D59" s="189"/>
      <c r="E59" s="189"/>
      <c r="F59" s="195" t="s">
        <v>24</v>
      </c>
      <c r="G59" s="196"/>
      <c r="H59" s="196"/>
      <c r="I59" s="196">
        <f>'01 A Pol'!G95</f>
        <v>0</v>
      </c>
      <c r="J59" s="193" t="str">
        <f>IF(I79=0,"",I59/I79*100)</f>
        <v/>
      </c>
    </row>
    <row r="60" spans="1:10" ht="36.75" customHeight="1">
      <c r="A60" s="182"/>
      <c r="B60" s="187" t="s">
        <v>79</v>
      </c>
      <c r="C60" s="188" t="s">
        <v>80</v>
      </c>
      <c r="D60" s="189"/>
      <c r="E60" s="189"/>
      <c r="F60" s="195" t="s">
        <v>24</v>
      </c>
      <c r="G60" s="196"/>
      <c r="H60" s="196"/>
      <c r="I60" s="196">
        <f>'01 A Pol'!G99</f>
        <v>0</v>
      </c>
      <c r="J60" s="193" t="str">
        <f>IF(I79=0,"",I60/I79*100)</f>
        <v/>
      </c>
    </row>
    <row r="61" spans="1:10" ht="36.75" customHeight="1">
      <c r="A61" s="182"/>
      <c r="B61" s="187" t="s">
        <v>81</v>
      </c>
      <c r="C61" s="188" t="s">
        <v>82</v>
      </c>
      <c r="D61" s="189"/>
      <c r="E61" s="189"/>
      <c r="F61" s="195" t="s">
        <v>24</v>
      </c>
      <c r="G61" s="196"/>
      <c r="H61" s="196"/>
      <c r="I61" s="196">
        <f>'01 A Pol'!G103</f>
        <v>0</v>
      </c>
      <c r="J61" s="193" t="str">
        <f>IF(I79=0,"",I61/I79*100)</f>
        <v/>
      </c>
    </row>
    <row r="62" spans="1:10" ht="36.75" customHeight="1">
      <c r="A62" s="182"/>
      <c r="B62" s="187" t="s">
        <v>83</v>
      </c>
      <c r="C62" s="188" t="s">
        <v>84</v>
      </c>
      <c r="D62" s="189"/>
      <c r="E62" s="189"/>
      <c r="F62" s="195" t="s">
        <v>24</v>
      </c>
      <c r="G62" s="196"/>
      <c r="H62" s="196"/>
      <c r="I62" s="196">
        <f>'01 B Pol'!G8</f>
        <v>0</v>
      </c>
      <c r="J62" s="193" t="str">
        <f>IF(I79=0,"",I62/I79*100)</f>
        <v/>
      </c>
    </row>
    <row r="63" spans="1:10" ht="36.75" customHeight="1">
      <c r="A63" s="182"/>
      <c r="B63" s="187" t="s">
        <v>85</v>
      </c>
      <c r="C63" s="188" t="s">
        <v>86</v>
      </c>
      <c r="D63" s="189"/>
      <c r="E63" s="189"/>
      <c r="F63" s="195" t="s">
        <v>24</v>
      </c>
      <c r="G63" s="196"/>
      <c r="H63" s="196"/>
      <c r="I63" s="196">
        <f>'01 A Pol'!G121</f>
        <v>0</v>
      </c>
      <c r="J63" s="193" t="str">
        <f>IF(I79=0,"",I63/I79*100)</f>
        <v/>
      </c>
    </row>
    <row r="64" spans="1:10" ht="36.75" customHeight="1">
      <c r="A64" s="182"/>
      <c r="B64" s="187" t="s">
        <v>87</v>
      </c>
      <c r="C64" s="188" t="s">
        <v>88</v>
      </c>
      <c r="D64" s="189"/>
      <c r="E64" s="189"/>
      <c r="F64" s="195" t="s">
        <v>24</v>
      </c>
      <c r="G64" s="196"/>
      <c r="H64" s="196"/>
      <c r="I64" s="196">
        <f>'01 A Pol'!G126</f>
        <v>0</v>
      </c>
      <c r="J64" s="193" t="str">
        <f>IF(I79=0,"",I64/I79*100)</f>
        <v/>
      </c>
    </row>
    <row r="65" spans="1:10" ht="36.75" customHeight="1">
      <c r="A65" s="182"/>
      <c r="B65" s="187" t="s">
        <v>89</v>
      </c>
      <c r="C65" s="188" t="s">
        <v>90</v>
      </c>
      <c r="D65" s="189"/>
      <c r="E65" s="189"/>
      <c r="F65" s="195" t="s">
        <v>24</v>
      </c>
      <c r="G65" s="196"/>
      <c r="H65" s="196"/>
      <c r="I65" s="196">
        <f>'01 A Pol'!G135</f>
        <v>0</v>
      </c>
      <c r="J65" s="193" t="str">
        <f>IF(I79=0,"",I65/I79*100)</f>
        <v/>
      </c>
    </row>
    <row r="66" spans="1:10" ht="36.75" customHeight="1">
      <c r="A66" s="182"/>
      <c r="B66" s="187" t="s">
        <v>91</v>
      </c>
      <c r="C66" s="188" t="s">
        <v>92</v>
      </c>
      <c r="D66" s="189"/>
      <c r="E66" s="189"/>
      <c r="F66" s="195" t="s">
        <v>24</v>
      </c>
      <c r="G66" s="196"/>
      <c r="H66" s="196"/>
      <c r="I66" s="196">
        <f>'01 A Pol'!G140+'01 B Pol'!G14</f>
        <v>0</v>
      </c>
      <c r="J66" s="193" t="str">
        <f>IF(I79=0,"",I66/I79*100)</f>
        <v/>
      </c>
    </row>
    <row r="67" spans="1:10" ht="36.75" customHeight="1">
      <c r="A67" s="182"/>
      <c r="B67" s="187" t="s">
        <v>93</v>
      </c>
      <c r="C67" s="188" t="s">
        <v>94</v>
      </c>
      <c r="D67" s="189"/>
      <c r="E67" s="189"/>
      <c r="F67" s="195" t="s">
        <v>24</v>
      </c>
      <c r="G67" s="196"/>
      <c r="H67" s="196"/>
      <c r="I67" s="196">
        <f>'01 B Pol'!G17</f>
        <v>0</v>
      </c>
      <c r="J67" s="193" t="str">
        <f>IF(I79=0,"",I67/I79*100)</f>
        <v/>
      </c>
    </row>
    <row r="68" spans="1:10" ht="36.75" customHeight="1">
      <c r="A68" s="182"/>
      <c r="B68" s="187" t="s">
        <v>95</v>
      </c>
      <c r="C68" s="188" t="s">
        <v>96</v>
      </c>
      <c r="D68" s="189"/>
      <c r="E68" s="189"/>
      <c r="F68" s="195" t="s">
        <v>24</v>
      </c>
      <c r="G68" s="196"/>
      <c r="H68" s="196"/>
      <c r="I68" s="196">
        <f>'01 B Pol'!G19</f>
        <v>0</v>
      </c>
      <c r="J68" s="193" t="str">
        <f>IF(I79=0,"",I68/I79*100)</f>
        <v/>
      </c>
    </row>
    <row r="69" spans="1:10" ht="36.75" customHeight="1">
      <c r="A69" s="182"/>
      <c r="B69" s="187" t="s">
        <v>97</v>
      </c>
      <c r="C69" s="188" t="s">
        <v>98</v>
      </c>
      <c r="D69" s="189"/>
      <c r="E69" s="189"/>
      <c r="F69" s="195" t="s">
        <v>24</v>
      </c>
      <c r="G69" s="196"/>
      <c r="H69" s="196"/>
      <c r="I69" s="196">
        <f>'01 A Pol'!G151+'01 B Pol'!G22</f>
        <v>0</v>
      </c>
      <c r="J69" s="193" t="str">
        <f>IF(I79=0,"",I69/I79*100)</f>
        <v/>
      </c>
    </row>
    <row r="70" spans="1:10" ht="36.75" customHeight="1">
      <c r="A70" s="182"/>
      <c r="B70" s="187" t="s">
        <v>99</v>
      </c>
      <c r="C70" s="188" t="s">
        <v>100</v>
      </c>
      <c r="D70" s="189"/>
      <c r="E70" s="189"/>
      <c r="F70" s="195" t="s">
        <v>24</v>
      </c>
      <c r="G70" s="196"/>
      <c r="H70" s="196"/>
      <c r="I70" s="196">
        <f>'01 A Pol'!G163+'01 B Pol'!G28</f>
        <v>0</v>
      </c>
      <c r="J70" s="193" t="str">
        <f>IF(I79=0,"",I70/I79*100)</f>
        <v/>
      </c>
    </row>
    <row r="71" spans="1:10" ht="36.75" customHeight="1">
      <c r="A71" s="182"/>
      <c r="B71" s="187" t="s">
        <v>60</v>
      </c>
      <c r="C71" s="188" t="s">
        <v>60</v>
      </c>
      <c r="D71" s="189"/>
      <c r="E71" s="189"/>
      <c r="F71" s="195" t="s">
        <v>24</v>
      </c>
      <c r="G71" s="196"/>
      <c r="H71" s="196"/>
      <c r="I71" s="196">
        <f>'01 C Pol'!G8</f>
        <v>0</v>
      </c>
      <c r="J71" s="193" t="str">
        <f>IF(I79=0,"",I71/I79*100)</f>
        <v/>
      </c>
    </row>
    <row r="72" spans="1:10" ht="36.75" customHeight="1">
      <c r="A72" s="182"/>
      <c r="B72" s="187" t="s">
        <v>101</v>
      </c>
      <c r="C72" s="188" t="s">
        <v>102</v>
      </c>
      <c r="D72" s="189"/>
      <c r="E72" s="189"/>
      <c r="F72" s="195" t="s">
        <v>25</v>
      </c>
      <c r="G72" s="196"/>
      <c r="H72" s="196"/>
      <c r="I72" s="196">
        <f>'01 A Pol'!G166</f>
        <v>0</v>
      </c>
      <c r="J72" s="193" t="str">
        <f>IF(I79=0,"",I72/I79*100)</f>
        <v/>
      </c>
    </row>
    <row r="73" spans="1:10" ht="36.75" customHeight="1">
      <c r="A73" s="182"/>
      <c r="B73" s="187" t="s">
        <v>103</v>
      </c>
      <c r="C73" s="188" t="s">
        <v>104</v>
      </c>
      <c r="D73" s="189"/>
      <c r="E73" s="189"/>
      <c r="F73" s="195" t="s">
        <v>25</v>
      </c>
      <c r="G73" s="196"/>
      <c r="H73" s="196"/>
      <c r="I73" s="196">
        <f>'01 A Pol'!G175</f>
        <v>0</v>
      </c>
      <c r="J73" s="193" t="str">
        <f>IF(I79=0,"",I73/I79*100)</f>
        <v/>
      </c>
    </row>
    <row r="74" spans="1:10" ht="36.75" customHeight="1">
      <c r="A74" s="182"/>
      <c r="B74" s="187" t="s">
        <v>105</v>
      </c>
      <c r="C74" s="188" t="s">
        <v>106</v>
      </c>
      <c r="D74" s="189"/>
      <c r="E74" s="189"/>
      <c r="F74" s="195" t="s">
        <v>25</v>
      </c>
      <c r="G74" s="196"/>
      <c r="H74" s="196"/>
      <c r="I74" s="196">
        <f>'01 A Pol'!G190</f>
        <v>0</v>
      </c>
      <c r="J74" s="193" t="str">
        <f>IF(I79=0,"",I74/I79*100)</f>
        <v/>
      </c>
    </row>
    <row r="75" spans="1:10" ht="36.75" customHeight="1">
      <c r="A75" s="182"/>
      <c r="B75" s="187" t="s">
        <v>107</v>
      </c>
      <c r="C75" s="188" t="s">
        <v>108</v>
      </c>
      <c r="D75" s="189"/>
      <c r="E75" s="189"/>
      <c r="F75" s="195" t="s">
        <v>25</v>
      </c>
      <c r="G75" s="196"/>
      <c r="H75" s="196"/>
      <c r="I75" s="196">
        <f>'01 B Pol'!G31</f>
        <v>0</v>
      </c>
      <c r="J75" s="193" t="str">
        <f>IF(I79=0,"",I75/I79*100)</f>
        <v/>
      </c>
    </row>
    <row r="76" spans="1:10" ht="36.75" customHeight="1">
      <c r="A76" s="182"/>
      <c r="B76" s="187" t="s">
        <v>109</v>
      </c>
      <c r="C76" s="188" t="s">
        <v>110</v>
      </c>
      <c r="D76" s="189"/>
      <c r="E76" s="189"/>
      <c r="F76" s="195" t="s">
        <v>25</v>
      </c>
      <c r="G76" s="196"/>
      <c r="H76" s="196"/>
      <c r="I76" s="196">
        <f>'01 A Pol'!G196</f>
        <v>0</v>
      </c>
      <c r="J76" s="193" t="str">
        <f>IF(I79=0,"",I76/I79*100)</f>
        <v/>
      </c>
    </row>
    <row r="77" spans="1:10" ht="36.75" customHeight="1">
      <c r="A77" s="182"/>
      <c r="B77" s="187" t="s">
        <v>111</v>
      </c>
      <c r="C77" s="188" t="s">
        <v>112</v>
      </c>
      <c r="D77" s="189"/>
      <c r="E77" s="189"/>
      <c r="F77" s="195" t="s">
        <v>25</v>
      </c>
      <c r="G77" s="196"/>
      <c r="H77" s="196"/>
      <c r="I77" s="196">
        <f>'01 B Pol'!G36</f>
        <v>0</v>
      </c>
      <c r="J77" s="193" t="str">
        <f>IF(I79=0,"",I77/I79*100)</f>
        <v/>
      </c>
    </row>
    <row r="78" spans="1:10" ht="36.75" customHeight="1">
      <c r="A78" s="182"/>
      <c r="B78" s="187" t="s">
        <v>113</v>
      </c>
      <c r="C78" s="188" t="s">
        <v>114</v>
      </c>
      <c r="D78" s="189"/>
      <c r="E78" s="189"/>
      <c r="F78" s="195" t="s">
        <v>115</v>
      </c>
      <c r="G78" s="196"/>
      <c r="H78" s="196"/>
      <c r="I78" s="196">
        <f>'01 A Pol'!G201+'01 B Pol'!G42</f>
        <v>0</v>
      </c>
      <c r="J78" s="193" t="str">
        <f>IF(I79=0,"",I78/I79*100)</f>
        <v/>
      </c>
    </row>
    <row r="79" spans="1:10" ht="25.5" customHeight="1">
      <c r="A79" s="183"/>
      <c r="B79" s="190" t="s">
        <v>1</v>
      </c>
      <c r="C79" s="191"/>
      <c r="D79" s="192"/>
      <c r="E79" s="192"/>
      <c r="F79" s="197"/>
      <c r="G79" s="198"/>
      <c r="H79" s="198"/>
      <c r="I79" s="198">
        <f>SUM(I57:I78)</f>
        <v>0</v>
      </c>
      <c r="J79" s="194">
        <f>SUM(J57:J78)</f>
        <v>0</v>
      </c>
    </row>
    <row r="80" spans="1:10">
      <c r="F80" s="135"/>
      <c r="G80" s="135"/>
      <c r="H80" s="135"/>
      <c r="I80" s="135"/>
      <c r="J80" s="136"/>
    </row>
    <row r="81" spans="6:10">
      <c r="F81" s="135"/>
      <c r="G81" s="135"/>
      <c r="H81" s="135"/>
      <c r="I81" s="135"/>
      <c r="J81" s="136"/>
    </row>
    <row r="82" spans="6:10">
      <c r="F82" s="135"/>
      <c r="G82" s="135"/>
      <c r="H82" s="135"/>
      <c r="I82" s="135"/>
      <c r="J82" s="136"/>
    </row>
  </sheetData>
  <sheetProtection password="856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0">
    <mergeCell ref="C75:E75"/>
    <mergeCell ref="C76:E76"/>
    <mergeCell ref="C77:E77"/>
    <mergeCell ref="C78:E78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>
      <c r="A1" s="104" t="s">
        <v>6</v>
      </c>
      <c r="B1" s="104"/>
      <c r="C1" s="105"/>
      <c r="D1" s="104"/>
      <c r="E1" s="104"/>
      <c r="F1" s="104"/>
      <c r="G1" s="104"/>
    </row>
    <row r="2" spans="1:7" ht="24.9" customHeight="1">
      <c r="A2" s="50" t="s">
        <v>7</v>
      </c>
      <c r="B2" s="49"/>
      <c r="C2" s="106"/>
      <c r="D2" s="106"/>
      <c r="E2" s="106"/>
      <c r="F2" s="106"/>
      <c r="G2" s="107"/>
    </row>
    <row r="3" spans="1:7" ht="24.9" customHeight="1">
      <c r="A3" s="50" t="s">
        <v>8</v>
      </c>
      <c r="B3" s="49"/>
      <c r="C3" s="106"/>
      <c r="D3" s="106"/>
      <c r="E3" s="106"/>
      <c r="F3" s="106"/>
      <c r="G3" s="107"/>
    </row>
    <row r="4" spans="1:7" ht="24.9" customHeight="1">
      <c r="A4" s="50" t="s">
        <v>9</v>
      </c>
      <c r="B4" s="49"/>
      <c r="C4" s="106"/>
      <c r="D4" s="106"/>
      <c r="E4" s="106"/>
      <c r="F4" s="106"/>
      <c r="G4" s="107"/>
    </row>
    <row r="5" spans="1:7">
      <c r="B5" s="4"/>
      <c r="C5" s="5"/>
      <c r="D5" s="6"/>
    </row>
  </sheetData>
  <sheetProtection password="8563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/>
  <cols>
    <col min="1" max="1" width="3.44140625" customWidth="1"/>
    <col min="2" max="2" width="12.6640625" style="180" customWidth="1"/>
    <col min="3" max="3" width="63.33203125" style="180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1" width="0" hidden="1" customWidth="1"/>
    <col min="14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>
      <c r="A1" s="200" t="s">
        <v>118</v>
      </c>
      <c r="B1" s="200"/>
      <c r="C1" s="200"/>
      <c r="D1" s="200"/>
      <c r="E1" s="200"/>
      <c r="F1" s="200"/>
      <c r="G1" s="200"/>
      <c r="AG1" t="s">
        <v>119</v>
      </c>
    </row>
    <row r="2" spans="1:60" ht="25.05" customHeight="1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120</v>
      </c>
    </row>
    <row r="3" spans="1:60" ht="25.05" customHeight="1">
      <c r="A3" s="201" t="s">
        <v>8</v>
      </c>
      <c r="B3" s="49" t="s">
        <v>53</v>
      </c>
      <c r="C3" s="204" t="s">
        <v>54</v>
      </c>
      <c r="D3" s="202"/>
      <c r="E3" s="202"/>
      <c r="F3" s="202"/>
      <c r="G3" s="203"/>
      <c r="AC3" s="180" t="s">
        <v>120</v>
      </c>
      <c r="AG3" t="s">
        <v>121</v>
      </c>
    </row>
    <row r="4" spans="1:60" ht="25.05" customHeight="1">
      <c r="A4" s="205" t="s">
        <v>9</v>
      </c>
      <c r="B4" s="206" t="s">
        <v>55</v>
      </c>
      <c r="C4" s="207" t="s">
        <v>56</v>
      </c>
      <c r="D4" s="208"/>
      <c r="E4" s="208"/>
      <c r="F4" s="208"/>
      <c r="G4" s="209"/>
      <c r="AG4" t="s">
        <v>122</v>
      </c>
    </row>
    <row r="5" spans="1:60">
      <c r="D5" s="10"/>
    </row>
    <row r="6" spans="1:60" ht="39.6">
      <c r="A6" s="211" t="s">
        <v>123</v>
      </c>
      <c r="B6" s="213" t="s">
        <v>124</v>
      </c>
      <c r="C6" s="213" t="s">
        <v>125</v>
      </c>
      <c r="D6" s="212" t="s">
        <v>126</v>
      </c>
      <c r="E6" s="211" t="s">
        <v>127</v>
      </c>
      <c r="F6" s="210" t="s">
        <v>128</v>
      </c>
      <c r="G6" s="211" t="s">
        <v>29</v>
      </c>
      <c r="H6" s="214" t="s">
        <v>30</v>
      </c>
      <c r="I6" s="214" t="s">
        <v>129</v>
      </c>
      <c r="J6" s="214" t="s">
        <v>31</v>
      </c>
      <c r="K6" s="214" t="s">
        <v>130</v>
      </c>
      <c r="L6" s="214" t="s">
        <v>131</v>
      </c>
      <c r="M6" s="214" t="s">
        <v>132</v>
      </c>
      <c r="N6" s="214" t="s">
        <v>133</v>
      </c>
      <c r="O6" s="214" t="s">
        <v>134</v>
      </c>
      <c r="P6" s="214" t="s">
        <v>135</v>
      </c>
      <c r="Q6" s="214" t="s">
        <v>136</v>
      </c>
      <c r="R6" s="214" t="s">
        <v>137</v>
      </c>
      <c r="S6" s="214" t="s">
        <v>138</v>
      </c>
      <c r="T6" s="214" t="s">
        <v>139</v>
      </c>
      <c r="U6" s="214" t="s">
        <v>140</v>
      </c>
      <c r="V6" s="214" t="s">
        <v>141</v>
      </c>
      <c r="W6" s="214" t="s">
        <v>142</v>
      </c>
      <c r="X6" s="214" t="s">
        <v>143</v>
      </c>
    </row>
    <row r="7" spans="1:60" hidden="1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</row>
    <row r="8" spans="1:60">
      <c r="A8" s="231" t="s">
        <v>144</v>
      </c>
      <c r="B8" s="232" t="s">
        <v>73</v>
      </c>
      <c r="C8" s="258" t="s">
        <v>74</v>
      </c>
      <c r="D8" s="233"/>
      <c r="E8" s="234"/>
      <c r="F8" s="235"/>
      <c r="G8" s="235">
        <f>SUMIF(AG9:AG68,"&lt;&gt;NOR",G9:G68)</f>
        <v>0</v>
      </c>
      <c r="H8" s="235"/>
      <c r="I8" s="235">
        <f>SUM(I9:I68)</f>
        <v>0</v>
      </c>
      <c r="J8" s="235"/>
      <c r="K8" s="235">
        <f>SUM(K9:K68)</f>
        <v>0</v>
      </c>
      <c r="L8" s="235"/>
      <c r="M8" s="235">
        <f>SUM(M9:M68)</f>
        <v>0</v>
      </c>
      <c r="N8" s="234"/>
      <c r="O8" s="234">
        <f>SUM(O9:O68)</f>
        <v>76.22999999999999</v>
      </c>
      <c r="P8" s="234"/>
      <c r="Q8" s="234">
        <f>SUM(Q9:Q68)</f>
        <v>20.68</v>
      </c>
      <c r="R8" s="235"/>
      <c r="S8" s="235"/>
      <c r="T8" s="236"/>
      <c r="U8" s="230"/>
      <c r="V8" s="230">
        <f>SUM(V9:V68)</f>
        <v>154.53</v>
      </c>
      <c r="W8" s="230"/>
      <c r="X8" s="230"/>
      <c r="AG8" t="s">
        <v>145</v>
      </c>
    </row>
    <row r="9" spans="1:60" ht="20.399999999999999" outlineLevel="1">
      <c r="A9" s="238">
        <v>1</v>
      </c>
      <c r="B9" s="239" t="s">
        <v>146</v>
      </c>
      <c r="C9" s="259" t="s">
        <v>147</v>
      </c>
      <c r="D9" s="240" t="s">
        <v>148</v>
      </c>
      <c r="E9" s="241">
        <v>39.975000000000001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1">
        <v>0</v>
      </c>
      <c r="O9" s="241">
        <f>ROUND(E9*N9,2)</f>
        <v>0</v>
      </c>
      <c r="P9" s="241">
        <v>0.44</v>
      </c>
      <c r="Q9" s="241">
        <f>ROUND(E9*P9,2)</f>
        <v>17.59</v>
      </c>
      <c r="R9" s="243" t="s">
        <v>149</v>
      </c>
      <c r="S9" s="243" t="s">
        <v>150</v>
      </c>
      <c r="T9" s="244" t="s">
        <v>150</v>
      </c>
      <c r="U9" s="226">
        <v>0.376</v>
      </c>
      <c r="V9" s="226">
        <f>ROUND(E9*U9,2)</f>
        <v>15.03</v>
      </c>
      <c r="W9" s="226"/>
      <c r="X9" s="226" t="s">
        <v>151</v>
      </c>
      <c r="Y9" s="215"/>
      <c r="Z9" s="215"/>
      <c r="AA9" s="215"/>
      <c r="AB9" s="215"/>
      <c r="AC9" s="215"/>
      <c r="AD9" s="215"/>
      <c r="AE9" s="215"/>
      <c r="AF9" s="215"/>
      <c r="AG9" s="215" t="s">
        <v>152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>
      <c r="A10" s="222"/>
      <c r="B10" s="223"/>
      <c r="C10" s="260" t="s">
        <v>153</v>
      </c>
      <c r="D10" s="228"/>
      <c r="E10" s="229">
        <v>39.975000000000001</v>
      </c>
      <c r="F10" s="226"/>
      <c r="G10" s="226"/>
      <c r="H10" s="226"/>
      <c r="I10" s="226"/>
      <c r="J10" s="226"/>
      <c r="K10" s="226"/>
      <c r="L10" s="226"/>
      <c r="M10" s="226"/>
      <c r="N10" s="225"/>
      <c r="O10" s="225"/>
      <c r="P10" s="225"/>
      <c r="Q10" s="225"/>
      <c r="R10" s="226"/>
      <c r="S10" s="226"/>
      <c r="T10" s="226"/>
      <c r="U10" s="226"/>
      <c r="V10" s="226"/>
      <c r="W10" s="226"/>
      <c r="X10" s="226"/>
      <c r="Y10" s="215"/>
      <c r="Z10" s="215"/>
      <c r="AA10" s="215"/>
      <c r="AB10" s="215"/>
      <c r="AC10" s="215"/>
      <c r="AD10" s="215"/>
      <c r="AE10" s="215"/>
      <c r="AF10" s="215"/>
      <c r="AG10" s="215" t="s">
        <v>154</v>
      </c>
      <c r="AH10" s="215">
        <v>0</v>
      </c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>
      <c r="A11" s="238">
        <v>2</v>
      </c>
      <c r="B11" s="239" t="s">
        <v>155</v>
      </c>
      <c r="C11" s="259" t="s">
        <v>156</v>
      </c>
      <c r="D11" s="240" t="s">
        <v>148</v>
      </c>
      <c r="E11" s="241">
        <v>39.075000000000003</v>
      </c>
      <c r="F11" s="242"/>
      <c r="G11" s="243">
        <f>ROUND(E11*F11,2)</f>
        <v>0</v>
      </c>
      <c r="H11" s="242"/>
      <c r="I11" s="243">
        <f>ROUND(E11*H11,2)</f>
        <v>0</v>
      </c>
      <c r="J11" s="242"/>
      <c r="K11" s="243">
        <f>ROUND(E11*J11,2)</f>
        <v>0</v>
      </c>
      <c r="L11" s="243">
        <v>21</v>
      </c>
      <c r="M11" s="243">
        <f>G11*(1+L11/100)</f>
        <v>0</v>
      </c>
      <c r="N11" s="241">
        <v>0</v>
      </c>
      <c r="O11" s="241">
        <f>ROUND(E11*N11,2)</f>
        <v>0</v>
      </c>
      <c r="P11" s="241">
        <v>0</v>
      </c>
      <c r="Q11" s="241">
        <f>ROUND(E11*P11,2)</f>
        <v>0</v>
      </c>
      <c r="R11" s="243" t="s">
        <v>149</v>
      </c>
      <c r="S11" s="243" t="s">
        <v>150</v>
      </c>
      <c r="T11" s="244" t="s">
        <v>150</v>
      </c>
      <c r="U11" s="226">
        <v>0.63</v>
      </c>
      <c r="V11" s="226">
        <f>ROUND(E11*U11,2)</f>
        <v>24.62</v>
      </c>
      <c r="W11" s="226"/>
      <c r="X11" s="226" t="s">
        <v>151</v>
      </c>
      <c r="Y11" s="215"/>
      <c r="Z11" s="215"/>
      <c r="AA11" s="215"/>
      <c r="AB11" s="215"/>
      <c r="AC11" s="215"/>
      <c r="AD11" s="215"/>
      <c r="AE11" s="215"/>
      <c r="AF11" s="215"/>
      <c r="AG11" s="215" t="s">
        <v>152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>
      <c r="A12" s="222"/>
      <c r="B12" s="223"/>
      <c r="C12" s="260" t="s">
        <v>157</v>
      </c>
      <c r="D12" s="228"/>
      <c r="E12" s="229">
        <v>39.075000000000003</v>
      </c>
      <c r="F12" s="226"/>
      <c r="G12" s="226"/>
      <c r="H12" s="226"/>
      <c r="I12" s="226"/>
      <c r="J12" s="226"/>
      <c r="K12" s="226"/>
      <c r="L12" s="226"/>
      <c r="M12" s="226"/>
      <c r="N12" s="225"/>
      <c r="O12" s="225"/>
      <c r="P12" s="225"/>
      <c r="Q12" s="225"/>
      <c r="R12" s="226"/>
      <c r="S12" s="226"/>
      <c r="T12" s="226"/>
      <c r="U12" s="226"/>
      <c r="V12" s="226"/>
      <c r="W12" s="226"/>
      <c r="X12" s="226"/>
      <c r="Y12" s="215"/>
      <c r="Z12" s="215"/>
      <c r="AA12" s="215"/>
      <c r="AB12" s="215"/>
      <c r="AC12" s="215"/>
      <c r="AD12" s="215"/>
      <c r="AE12" s="215"/>
      <c r="AF12" s="215"/>
      <c r="AG12" s="215" t="s">
        <v>154</v>
      </c>
      <c r="AH12" s="215">
        <v>0</v>
      </c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ht="20.399999999999999" outlineLevel="1">
      <c r="A13" s="238">
        <v>3</v>
      </c>
      <c r="B13" s="239" t="s">
        <v>158</v>
      </c>
      <c r="C13" s="259" t="s">
        <v>159</v>
      </c>
      <c r="D13" s="240" t="s">
        <v>148</v>
      </c>
      <c r="E13" s="241">
        <v>24.125</v>
      </c>
      <c r="F13" s="242"/>
      <c r="G13" s="243">
        <f>ROUND(E13*F13,2)</f>
        <v>0</v>
      </c>
      <c r="H13" s="242"/>
      <c r="I13" s="243">
        <f>ROUND(E13*H13,2)</f>
        <v>0</v>
      </c>
      <c r="J13" s="242"/>
      <c r="K13" s="243">
        <f>ROUND(E13*J13,2)</f>
        <v>0</v>
      </c>
      <c r="L13" s="243">
        <v>21</v>
      </c>
      <c r="M13" s="243">
        <f>G13*(1+L13/100)</f>
        <v>0</v>
      </c>
      <c r="N13" s="241">
        <v>0</v>
      </c>
      <c r="O13" s="241">
        <f>ROUND(E13*N13,2)</f>
        <v>0</v>
      </c>
      <c r="P13" s="241">
        <v>0.11</v>
      </c>
      <c r="Q13" s="241">
        <f>ROUND(E13*P13,2)</f>
        <v>2.65</v>
      </c>
      <c r="R13" s="243" t="s">
        <v>149</v>
      </c>
      <c r="S13" s="243" t="s">
        <v>150</v>
      </c>
      <c r="T13" s="244" t="s">
        <v>150</v>
      </c>
      <c r="U13" s="226">
        <v>0.08</v>
      </c>
      <c r="V13" s="226">
        <f>ROUND(E13*U13,2)</f>
        <v>1.93</v>
      </c>
      <c r="W13" s="226"/>
      <c r="X13" s="226" t="s">
        <v>151</v>
      </c>
      <c r="Y13" s="215"/>
      <c r="Z13" s="215"/>
      <c r="AA13" s="215"/>
      <c r="AB13" s="215"/>
      <c r="AC13" s="215"/>
      <c r="AD13" s="215"/>
      <c r="AE13" s="215"/>
      <c r="AF13" s="215"/>
      <c r="AG13" s="215" t="s">
        <v>152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ht="21" outlineLevel="1">
      <c r="A14" s="222"/>
      <c r="B14" s="223"/>
      <c r="C14" s="261" t="s">
        <v>160</v>
      </c>
      <c r="D14" s="246"/>
      <c r="E14" s="246"/>
      <c r="F14" s="246"/>
      <c r="G14" s="246"/>
      <c r="H14" s="226"/>
      <c r="I14" s="226"/>
      <c r="J14" s="226"/>
      <c r="K14" s="226"/>
      <c r="L14" s="226"/>
      <c r="M14" s="226"/>
      <c r="N14" s="225"/>
      <c r="O14" s="225"/>
      <c r="P14" s="225"/>
      <c r="Q14" s="225"/>
      <c r="R14" s="226"/>
      <c r="S14" s="226"/>
      <c r="T14" s="226"/>
      <c r="U14" s="226"/>
      <c r="V14" s="226"/>
      <c r="W14" s="226"/>
      <c r="X14" s="226"/>
      <c r="Y14" s="215"/>
      <c r="Z14" s="215"/>
      <c r="AA14" s="215"/>
      <c r="AB14" s="215"/>
      <c r="AC14" s="215"/>
      <c r="AD14" s="215"/>
      <c r="AE14" s="215"/>
      <c r="AF14" s="215"/>
      <c r="AG14" s="215" t="s">
        <v>161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45" t="str">
        <f>C14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14" s="215"/>
      <c r="BC14" s="215"/>
      <c r="BD14" s="215"/>
      <c r="BE14" s="215"/>
      <c r="BF14" s="215"/>
      <c r="BG14" s="215"/>
      <c r="BH14" s="215"/>
    </row>
    <row r="15" spans="1:60" outlineLevel="1">
      <c r="A15" s="222"/>
      <c r="B15" s="223"/>
      <c r="C15" s="260" t="s">
        <v>162</v>
      </c>
      <c r="D15" s="228"/>
      <c r="E15" s="229">
        <v>24.125</v>
      </c>
      <c r="F15" s="226"/>
      <c r="G15" s="226"/>
      <c r="H15" s="226"/>
      <c r="I15" s="226"/>
      <c r="J15" s="226"/>
      <c r="K15" s="226"/>
      <c r="L15" s="226"/>
      <c r="M15" s="226"/>
      <c r="N15" s="225"/>
      <c r="O15" s="225"/>
      <c r="P15" s="225"/>
      <c r="Q15" s="225"/>
      <c r="R15" s="226"/>
      <c r="S15" s="226"/>
      <c r="T15" s="226"/>
      <c r="U15" s="226"/>
      <c r="V15" s="226"/>
      <c r="W15" s="226"/>
      <c r="X15" s="226"/>
      <c r="Y15" s="215"/>
      <c r="Z15" s="215"/>
      <c r="AA15" s="215"/>
      <c r="AB15" s="215"/>
      <c r="AC15" s="215"/>
      <c r="AD15" s="215"/>
      <c r="AE15" s="215"/>
      <c r="AF15" s="215"/>
      <c r="AG15" s="215" t="s">
        <v>154</v>
      </c>
      <c r="AH15" s="215">
        <v>0</v>
      </c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>
      <c r="A16" s="238">
        <v>4</v>
      </c>
      <c r="B16" s="239" t="s">
        <v>163</v>
      </c>
      <c r="C16" s="259" t="s">
        <v>164</v>
      </c>
      <c r="D16" s="240" t="s">
        <v>165</v>
      </c>
      <c r="E16" s="241">
        <v>2</v>
      </c>
      <c r="F16" s="242"/>
      <c r="G16" s="243">
        <f>ROUND(E16*F16,2)</f>
        <v>0</v>
      </c>
      <c r="H16" s="242"/>
      <c r="I16" s="243">
        <f>ROUND(E16*H16,2)</f>
        <v>0</v>
      </c>
      <c r="J16" s="242"/>
      <c r="K16" s="243">
        <f>ROUND(E16*J16,2)</f>
        <v>0</v>
      </c>
      <c r="L16" s="243">
        <v>21</v>
      </c>
      <c r="M16" s="243">
        <f>G16*(1+L16/100)</f>
        <v>0</v>
      </c>
      <c r="N16" s="241">
        <v>0</v>
      </c>
      <c r="O16" s="241">
        <f>ROUND(E16*N16,2)</f>
        <v>0</v>
      </c>
      <c r="P16" s="241">
        <v>0.22</v>
      </c>
      <c r="Q16" s="241">
        <f>ROUND(E16*P16,2)</f>
        <v>0.44</v>
      </c>
      <c r="R16" s="243" t="s">
        <v>149</v>
      </c>
      <c r="S16" s="243" t="s">
        <v>150</v>
      </c>
      <c r="T16" s="244" t="s">
        <v>150</v>
      </c>
      <c r="U16" s="226">
        <v>0.14299999999999999</v>
      </c>
      <c r="V16" s="226">
        <f>ROUND(E16*U16,2)</f>
        <v>0.28999999999999998</v>
      </c>
      <c r="W16" s="226"/>
      <c r="X16" s="226" t="s">
        <v>151</v>
      </c>
      <c r="Y16" s="215"/>
      <c r="Z16" s="215"/>
      <c r="AA16" s="215"/>
      <c r="AB16" s="215"/>
      <c r="AC16" s="215"/>
      <c r="AD16" s="215"/>
      <c r="AE16" s="215"/>
      <c r="AF16" s="215"/>
      <c r="AG16" s="215" t="s">
        <v>152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>
      <c r="A17" s="222"/>
      <c r="B17" s="223"/>
      <c r="C17" s="261" t="s">
        <v>166</v>
      </c>
      <c r="D17" s="246"/>
      <c r="E17" s="246"/>
      <c r="F17" s="246"/>
      <c r="G17" s="246"/>
      <c r="H17" s="226"/>
      <c r="I17" s="226"/>
      <c r="J17" s="226"/>
      <c r="K17" s="226"/>
      <c r="L17" s="226"/>
      <c r="M17" s="226"/>
      <c r="N17" s="225"/>
      <c r="O17" s="225"/>
      <c r="P17" s="225"/>
      <c r="Q17" s="225"/>
      <c r="R17" s="226"/>
      <c r="S17" s="226"/>
      <c r="T17" s="226"/>
      <c r="U17" s="226"/>
      <c r="V17" s="226"/>
      <c r="W17" s="226"/>
      <c r="X17" s="226"/>
      <c r="Y17" s="215"/>
      <c r="Z17" s="215"/>
      <c r="AA17" s="215"/>
      <c r="AB17" s="215"/>
      <c r="AC17" s="215"/>
      <c r="AD17" s="215"/>
      <c r="AE17" s="215"/>
      <c r="AF17" s="215"/>
      <c r="AG17" s="215" t="s">
        <v>161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45" t="str">
        <f>C17</f>
        <v>s vybouráním lože, s přemístěním hmot na skládku na vzdálenost do 3 m nebo naložením na dopravní prostředek</v>
      </c>
      <c r="BB17" s="215"/>
      <c r="BC17" s="215"/>
      <c r="BD17" s="215"/>
      <c r="BE17" s="215"/>
      <c r="BF17" s="215"/>
      <c r="BG17" s="215"/>
      <c r="BH17" s="215"/>
    </row>
    <row r="18" spans="1:60" outlineLevel="1">
      <c r="A18" s="238">
        <v>5</v>
      </c>
      <c r="B18" s="239" t="s">
        <v>167</v>
      </c>
      <c r="C18" s="259" t="s">
        <v>168</v>
      </c>
      <c r="D18" s="240" t="s">
        <v>169</v>
      </c>
      <c r="E18" s="241">
        <v>7.5</v>
      </c>
      <c r="F18" s="242"/>
      <c r="G18" s="243">
        <f>ROUND(E18*F18,2)</f>
        <v>0</v>
      </c>
      <c r="H18" s="242"/>
      <c r="I18" s="243">
        <f>ROUND(E18*H18,2)</f>
        <v>0</v>
      </c>
      <c r="J18" s="242"/>
      <c r="K18" s="243">
        <f>ROUND(E18*J18,2)</f>
        <v>0</v>
      </c>
      <c r="L18" s="243">
        <v>21</v>
      </c>
      <c r="M18" s="243">
        <f>G18*(1+L18/100)</f>
        <v>0</v>
      </c>
      <c r="N18" s="241">
        <v>0</v>
      </c>
      <c r="O18" s="241">
        <f>ROUND(E18*N18,2)</f>
        <v>0</v>
      </c>
      <c r="P18" s="241">
        <v>0</v>
      </c>
      <c r="Q18" s="241">
        <f>ROUND(E18*P18,2)</f>
        <v>0</v>
      </c>
      <c r="R18" s="243" t="s">
        <v>170</v>
      </c>
      <c r="S18" s="243" t="s">
        <v>150</v>
      </c>
      <c r="T18" s="244" t="s">
        <v>150</v>
      </c>
      <c r="U18" s="226">
        <v>1.548</v>
      </c>
      <c r="V18" s="226">
        <f>ROUND(E18*U18,2)</f>
        <v>11.61</v>
      </c>
      <c r="W18" s="226"/>
      <c r="X18" s="226" t="s">
        <v>151</v>
      </c>
      <c r="Y18" s="215"/>
      <c r="Z18" s="215"/>
      <c r="AA18" s="215"/>
      <c r="AB18" s="215"/>
      <c r="AC18" s="215"/>
      <c r="AD18" s="215"/>
      <c r="AE18" s="215"/>
      <c r="AF18" s="215"/>
      <c r="AG18" s="215" t="s">
        <v>152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>
      <c r="A19" s="222"/>
      <c r="B19" s="223"/>
      <c r="C19" s="261" t="s">
        <v>171</v>
      </c>
      <c r="D19" s="246"/>
      <c r="E19" s="246"/>
      <c r="F19" s="246"/>
      <c r="G19" s="246"/>
      <c r="H19" s="226"/>
      <c r="I19" s="226"/>
      <c r="J19" s="226"/>
      <c r="K19" s="226"/>
      <c r="L19" s="226"/>
      <c r="M19" s="226"/>
      <c r="N19" s="225"/>
      <c r="O19" s="225"/>
      <c r="P19" s="225"/>
      <c r="Q19" s="225"/>
      <c r="R19" s="226"/>
      <c r="S19" s="226"/>
      <c r="T19" s="226"/>
      <c r="U19" s="226"/>
      <c r="V19" s="226"/>
      <c r="W19" s="226"/>
      <c r="X19" s="226"/>
      <c r="Y19" s="215"/>
      <c r="Z19" s="215"/>
      <c r="AA19" s="215"/>
      <c r="AB19" s="215"/>
      <c r="AC19" s="215"/>
      <c r="AD19" s="215"/>
      <c r="AE19" s="215"/>
      <c r="AF19" s="215"/>
      <c r="AG19" s="215" t="s">
        <v>161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45" t="str">
        <f>C19</f>
        <v>příplatek k cenám vykopávek za ztížení vykopávky v blízkosti podzemního vedení nebo výbušnin v horninách jakékoliv třídy,</v>
      </c>
      <c r="BB19" s="215"/>
      <c r="BC19" s="215"/>
      <c r="BD19" s="215"/>
      <c r="BE19" s="215"/>
      <c r="BF19" s="215"/>
      <c r="BG19" s="215"/>
      <c r="BH19" s="215"/>
    </row>
    <row r="20" spans="1:60" outlineLevel="1">
      <c r="A20" s="238">
        <v>6</v>
      </c>
      <c r="B20" s="239" t="s">
        <v>172</v>
      </c>
      <c r="C20" s="259" t="s">
        <v>173</v>
      </c>
      <c r="D20" s="240" t="s">
        <v>169</v>
      </c>
      <c r="E20" s="241">
        <v>4</v>
      </c>
      <c r="F20" s="242"/>
      <c r="G20" s="243">
        <f>ROUND(E20*F20,2)</f>
        <v>0</v>
      </c>
      <c r="H20" s="242"/>
      <c r="I20" s="243">
        <f>ROUND(E20*H20,2)</f>
        <v>0</v>
      </c>
      <c r="J20" s="242"/>
      <c r="K20" s="243">
        <f>ROUND(E20*J20,2)</f>
        <v>0</v>
      </c>
      <c r="L20" s="243">
        <v>21</v>
      </c>
      <c r="M20" s="243">
        <f>G20*(1+L20/100)</f>
        <v>0</v>
      </c>
      <c r="N20" s="241">
        <v>0</v>
      </c>
      <c r="O20" s="241">
        <f>ROUND(E20*N20,2)</f>
        <v>0</v>
      </c>
      <c r="P20" s="241">
        <v>0</v>
      </c>
      <c r="Q20" s="241">
        <f>ROUND(E20*P20,2)</f>
        <v>0</v>
      </c>
      <c r="R20" s="243" t="s">
        <v>170</v>
      </c>
      <c r="S20" s="243" t="s">
        <v>150</v>
      </c>
      <c r="T20" s="244" t="s">
        <v>150</v>
      </c>
      <c r="U20" s="226">
        <v>9.7000000000000003E-2</v>
      </c>
      <c r="V20" s="226">
        <f>ROUND(E20*U20,2)</f>
        <v>0.39</v>
      </c>
      <c r="W20" s="226"/>
      <c r="X20" s="226" t="s">
        <v>151</v>
      </c>
      <c r="Y20" s="215"/>
      <c r="Z20" s="215"/>
      <c r="AA20" s="215"/>
      <c r="AB20" s="215"/>
      <c r="AC20" s="215"/>
      <c r="AD20" s="215"/>
      <c r="AE20" s="215"/>
      <c r="AF20" s="215"/>
      <c r="AG20" s="215" t="s">
        <v>152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>
      <c r="A21" s="222"/>
      <c r="B21" s="223"/>
      <c r="C21" s="261" t="s">
        <v>174</v>
      </c>
      <c r="D21" s="246"/>
      <c r="E21" s="246"/>
      <c r="F21" s="246"/>
      <c r="G21" s="246"/>
      <c r="H21" s="226"/>
      <c r="I21" s="226"/>
      <c r="J21" s="226"/>
      <c r="K21" s="226"/>
      <c r="L21" s="226"/>
      <c r="M21" s="226"/>
      <c r="N21" s="225"/>
      <c r="O21" s="225"/>
      <c r="P21" s="225"/>
      <c r="Q21" s="225"/>
      <c r="R21" s="226"/>
      <c r="S21" s="226"/>
      <c r="T21" s="226"/>
      <c r="U21" s="226"/>
      <c r="V21" s="226"/>
      <c r="W21" s="226"/>
      <c r="X21" s="226"/>
      <c r="Y21" s="215"/>
      <c r="Z21" s="215"/>
      <c r="AA21" s="215"/>
      <c r="AB21" s="215"/>
      <c r="AC21" s="215"/>
      <c r="AD21" s="215"/>
      <c r="AE21" s="215"/>
      <c r="AF21" s="215"/>
      <c r="AG21" s="215" t="s">
        <v>161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45" t="str">
        <f>C21</f>
        <v>nebo lesní půdy, s vodorovným přemístěním na hromady v místě upotřebení nebo na dočasné či trvalé skládky se složením</v>
      </c>
      <c r="BB21" s="215"/>
      <c r="BC21" s="215"/>
      <c r="BD21" s="215"/>
      <c r="BE21" s="215"/>
      <c r="BF21" s="215"/>
      <c r="BG21" s="215"/>
      <c r="BH21" s="215"/>
    </row>
    <row r="22" spans="1:60" outlineLevel="1">
      <c r="A22" s="222"/>
      <c r="B22" s="223"/>
      <c r="C22" s="260" t="s">
        <v>175</v>
      </c>
      <c r="D22" s="228"/>
      <c r="E22" s="229">
        <v>4</v>
      </c>
      <c r="F22" s="226"/>
      <c r="G22" s="226"/>
      <c r="H22" s="226"/>
      <c r="I22" s="226"/>
      <c r="J22" s="226"/>
      <c r="K22" s="226"/>
      <c r="L22" s="226"/>
      <c r="M22" s="226"/>
      <c r="N22" s="225"/>
      <c r="O22" s="225"/>
      <c r="P22" s="225"/>
      <c r="Q22" s="225"/>
      <c r="R22" s="226"/>
      <c r="S22" s="226"/>
      <c r="T22" s="226"/>
      <c r="U22" s="226"/>
      <c r="V22" s="226"/>
      <c r="W22" s="226"/>
      <c r="X22" s="226"/>
      <c r="Y22" s="215"/>
      <c r="Z22" s="215"/>
      <c r="AA22" s="215"/>
      <c r="AB22" s="215"/>
      <c r="AC22" s="215"/>
      <c r="AD22" s="215"/>
      <c r="AE22" s="215"/>
      <c r="AF22" s="215"/>
      <c r="AG22" s="215" t="s">
        <v>154</v>
      </c>
      <c r="AH22" s="215">
        <v>0</v>
      </c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>
      <c r="A23" s="238">
        <v>7</v>
      </c>
      <c r="B23" s="239" t="s">
        <v>176</v>
      </c>
      <c r="C23" s="259" t="s">
        <v>177</v>
      </c>
      <c r="D23" s="240" t="s">
        <v>169</v>
      </c>
      <c r="E23" s="241">
        <v>0.5</v>
      </c>
      <c r="F23" s="242"/>
      <c r="G23" s="243">
        <f>ROUND(E23*F23,2)</f>
        <v>0</v>
      </c>
      <c r="H23" s="242"/>
      <c r="I23" s="243">
        <f>ROUND(E23*H23,2)</f>
        <v>0</v>
      </c>
      <c r="J23" s="242"/>
      <c r="K23" s="243">
        <f>ROUND(E23*J23,2)</f>
        <v>0</v>
      </c>
      <c r="L23" s="243">
        <v>21</v>
      </c>
      <c r="M23" s="243">
        <f>G23*(1+L23/100)</f>
        <v>0</v>
      </c>
      <c r="N23" s="241">
        <v>0</v>
      </c>
      <c r="O23" s="241">
        <f>ROUND(E23*N23,2)</f>
        <v>0</v>
      </c>
      <c r="P23" s="241">
        <v>0</v>
      </c>
      <c r="Q23" s="241">
        <f>ROUND(E23*P23,2)</f>
        <v>0</v>
      </c>
      <c r="R23" s="243" t="s">
        <v>170</v>
      </c>
      <c r="S23" s="243" t="s">
        <v>150</v>
      </c>
      <c r="T23" s="244" t="s">
        <v>150</v>
      </c>
      <c r="U23" s="226">
        <v>18.216000000000001</v>
      </c>
      <c r="V23" s="226">
        <f>ROUND(E23*U23,2)</f>
        <v>9.11</v>
      </c>
      <c r="W23" s="226"/>
      <c r="X23" s="226" t="s">
        <v>151</v>
      </c>
      <c r="Y23" s="215"/>
      <c r="Z23" s="215"/>
      <c r="AA23" s="215"/>
      <c r="AB23" s="215"/>
      <c r="AC23" s="215"/>
      <c r="AD23" s="215"/>
      <c r="AE23" s="215"/>
      <c r="AF23" s="215"/>
      <c r="AG23" s="215" t="s">
        <v>152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>
      <c r="A24" s="222"/>
      <c r="B24" s="223"/>
      <c r="C24" s="261" t="s">
        <v>178</v>
      </c>
      <c r="D24" s="246"/>
      <c r="E24" s="246"/>
      <c r="F24" s="246"/>
      <c r="G24" s="246"/>
      <c r="H24" s="226"/>
      <c r="I24" s="226"/>
      <c r="J24" s="226"/>
      <c r="K24" s="226"/>
      <c r="L24" s="226"/>
      <c r="M24" s="226"/>
      <c r="N24" s="225"/>
      <c r="O24" s="225"/>
      <c r="P24" s="225"/>
      <c r="Q24" s="225"/>
      <c r="R24" s="226"/>
      <c r="S24" s="226"/>
      <c r="T24" s="226"/>
      <c r="U24" s="226"/>
      <c r="V24" s="226"/>
      <c r="W24" s="226"/>
      <c r="X24" s="226"/>
      <c r="Y24" s="215"/>
      <c r="Z24" s="215"/>
      <c r="AA24" s="215"/>
      <c r="AB24" s="215"/>
      <c r="AC24" s="215"/>
      <c r="AD24" s="215"/>
      <c r="AE24" s="215"/>
      <c r="AF24" s="215"/>
      <c r="AG24" s="215" t="s">
        <v>161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>
      <c r="A25" s="222"/>
      <c r="B25" s="223"/>
      <c r="C25" s="260" t="s">
        <v>179</v>
      </c>
      <c r="D25" s="228"/>
      <c r="E25" s="229">
        <v>0.5</v>
      </c>
      <c r="F25" s="226"/>
      <c r="G25" s="226"/>
      <c r="H25" s="226"/>
      <c r="I25" s="226"/>
      <c r="J25" s="226"/>
      <c r="K25" s="226"/>
      <c r="L25" s="226"/>
      <c r="M25" s="226"/>
      <c r="N25" s="225"/>
      <c r="O25" s="225"/>
      <c r="P25" s="225"/>
      <c r="Q25" s="225"/>
      <c r="R25" s="226"/>
      <c r="S25" s="226"/>
      <c r="T25" s="226"/>
      <c r="U25" s="226"/>
      <c r="V25" s="226"/>
      <c r="W25" s="226"/>
      <c r="X25" s="226"/>
      <c r="Y25" s="215"/>
      <c r="Z25" s="215"/>
      <c r="AA25" s="215"/>
      <c r="AB25" s="215"/>
      <c r="AC25" s="215"/>
      <c r="AD25" s="215"/>
      <c r="AE25" s="215"/>
      <c r="AF25" s="215"/>
      <c r="AG25" s="215" t="s">
        <v>154</v>
      </c>
      <c r="AH25" s="215">
        <v>0</v>
      </c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ht="20.399999999999999" outlineLevel="1">
      <c r="A26" s="238">
        <v>8</v>
      </c>
      <c r="B26" s="239" t="s">
        <v>180</v>
      </c>
      <c r="C26" s="259" t="s">
        <v>181</v>
      </c>
      <c r="D26" s="240" t="s">
        <v>169</v>
      </c>
      <c r="E26" s="241">
        <v>0.65</v>
      </c>
      <c r="F26" s="242"/>
      <c r="G26" s="243">
        <f>ROUND(E26*F26,2)</f>
        <v>0</v>
      </c>
      <c r="H26" s="242"/>
      <c r="I26" s="243">
        <f>ROUND(E26*H26,2)</f>
        <v>0</v>
      </c>
      <c r="J26" s="242"/>
      <c r="K26" s="243">
        <f>ROUND(E26*J26,2)</f>
        <v>0</v>
      </c>
      <c r="L26" s="243">
        <v>21</v>
      </c>
      <c r="M26" s="243">
        <f>G26*(1+L26/100)</f>
        <v>0</v>
      </c>
      <c r="N26" s="241">
        <v>0</v>
      </c>
      <c r="O26" s="241">
        <f>ROUND(E26*N26,2)</f>
        <v>0</v>
      </c>
      <c r="P26" s="241">
        <v>0</v>
      </c>
      <c r="Q26" s="241">
        <f>ROUND(E26*P26,2)</f>
        <v>0</v>
      </c>
      <c r="R26" s="243" t="s">
        <v>170</v>
      </c>
      <c r="S26" s="243" t="s">
        <v>150</v>
      </c>
      <c r="T26" s="244" t="s">
        <v>150</v>
      </c>
      <c r="U26" s="226">
        <v>30.439</v>
      </c>
      <c r="V26" s="226">
        <f>ROUND(E26*U26,2)</f>
        <v>19.79</v>
      </c>
      <c r="W26" s="226"/>
      <c r="X26" s="226" t="s">
        <v>151</v>
      </c>
      <c r="Y26" s="215"/>
      <c r="Z26" s="215"/>
      <c r="AA26" s="215"/>
      <c r="AB26" s="215"/>
      <c r="AC26" s="215"/>
      <c r="AD26" s="215"/>
      <c r="AE26" s="215"/>
      <c r="AF26" s="215"/>
      <c r="AG26" s="215" t="s">
        <v>152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>
      <c r="A27" s="222"/>
      <c r="B27" s="223"/>
      <c r="C27" s="261" t="s">
        <v>178</v>
      </c>
      <c r="D27" s="246"/>
      <c r="E27" s="246"/>
      <c r="F27" s="246"/>
      <c r="G27" s="246"/>
      <c r="H27" s="226"/>
      <c r="I27" s="226"/>
      <c r="J27" s="226"/>
      <c r="K27" s="226"/>
      <c r="L27" s="226"/>
      <c r="M27" s="226"/>
      <c r="N27" s="225"/>
      <c r="O27" s="225"/>
      <c r="P27" s="225"/>
      <c r="Q27" s="225"/>
      <c r="R27" s="226"/>
      <c r="S27" s="226"/>
      <c r="T27" s="226"/>
      <c r="U27" s="226"/>
      <c r="V27" s="226"/>
      <c r="W27" s="226"/>
      <c r="X27" s="226"/>
      <c r="Y27" s="215"/>
      <c r="Z27" s="215"/>
      <c r="AA27" s="215"/>
      <c r="AB27" s="215"/>
      <c r="AC27" s="215"/>
      <c r="AD27" s="215"/>
      <c r="AE27" s="215"/>
      <c r="AF27" s="215"/>
      <c r="AG27" s="215" t="s">
        <v>161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>
      <c r="A28" s="222"/>
      <c r="B28" s="223"/>
      <c r="C28" s="260" t="s">
        <v>182</v>
      </c>
      <c r="D28" s="228"/>
      <c r="E28" s="229">
        <v>0.65</v>
      </c>
      <c r="F28" s="226"/>
      <c r="G28" s="226"/>
      <c r="H28" s="226"/>
      <c r="I28" s="226"/>
      <c r="J28" s="226"/>
      <c r="K28" s="226"/>
      <c r="L28" s="226"/>
      <c r="M28" s="226"/>
      <c r="N28" s="225"/>
      <c r="O28" s="225"/>
      <c r="P28" s="225"/>
      <c r="Q28" s="225"/>
      <c r="R28" s="226"/>
      <c r="S28" s="226"/>
      <c r="T28" s="226"/>
      <c r="U28" s="226"/>
      <c r="V28" s="226"/>
      <c r="W28" s="226"/>
      <c r="X28" s="226"/>
      <c r="Y28" s="215"/>
      <c r="Z28" s="215"/>
      <c r="AA28" s="215"/>
      <c r="AB28" s="215"/>
      <c r="AC28" s="215"/>
      <c r="AD28" s="215"/>
      <c r="AE28" s="215"/>
      <c r="AF28" s="215"/>
      <c r="AG28" s="215" t="s">
        <v>154</v>
      </c>
      <c r="AH28" s="215">
        <v>0</v>
      </c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>
      <c r="A29" s="238">
        <v>9</v>
      </c>
      <c r="B29" s="239" t="s">
        <v>183</v>
      </c>
      <c r="C29" s="259" t="s">
        <v>184</v>
      </c>
      <c r="D29" s="240" t="s">
        <v>169</v>
      </c>
      <c r="E29" s="241">
        <v>47.893120000000003</v>
      </c>
      <c r="F29" s="242"/>
      <c r="G29" s="243">
        <f>ROUND(E29*F29,2)</f>
        <v>0</v>
      </c>
      <c r="H29" s="242"/>
      <c r="I29" s="243">
        <f>ROUND(E29*H29,2)</f>
        <v>0</v>
      </c>
      <c r="J29" s="242"/>
      <c r="K29" s="243">
        <f>ROUND(E29*J29,2)</f>
        <v>0</v>
      </c>
      <c r="L29" s="243">
        <v>21</v>
      </c>
      <c r="M29" s="243">
        <f>G29*(1+L29/100)</f>
        <v>0</v>
      </c>
      <c r="N29" s="241">
        <v>0</v>
      </c>
      <c r="O29" s="241">
        <f>ROUND(E29*N29,2)</f>
        <v>0</v>
      </c>
      <c r="P29" s="241">
        <v>0</v>
      </c>
      <c r="Q29" s="241">
        <f>ROUND(E29*P29,2)</f>
        <v>0</v>
      </c>
      <c r="R29" s="243" t="s">
        <v>170</v>
      </c>
      <c r="S29" s="243" t="s">
        <v>150</v>
      </c>
      <c r="T29" s="244" t="s">
        <v>150</v>
      </c>
      <c r="U29" s="226">
        <v>0.36499999999999999</v>
      </c>
      <c r="V29" s="226">
        <f>ROUND(E29*U29,2)</f>
        <v>17.48</v>
      </c>
      <c r="W29" s="226"/>
      <c r="X29" s="226" t="s">
        <v>151</v>
      </c>
      <c r="Y29" s="215"/>
      <c r="Z29" s="215"/>
      <c r="AA29" s="215"/>
      <c r="AB29" s="215"/>
      <c r="AC29" s="215"/>
      <c r="AD29" s="215"/>
      <c r="AE29" s="215"/>
      <c r="AF29" s="215"/>
      <c r="AG29" s="215" t="s">
        <v>152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ht="21" outlineLevel="1">
      <c r="A30" s="222"/>
      <c r="B30" s="223"/>
      <c r="C30" s="261" t="s">
        <v>185</v>
      </c>
      <c r="D30" s="246"/>
      <c r="E30" s="246"/>
      <c r="F30" s="246"/>
      <c r="G30" s="246"/>
      <c r="H30" s="226"/>
      <c r="I30" s="226"/>
      <c r="J30" s="226"/>
      <c r="K30" s="226"/>
      <c r="L30" s="226"/>
      <c r="M30" s="226"/>
      <c r="N30" s="225"/>
      <c r="O30" s="225"/>
      <c r="P30" s="225"/>
      <c r="Q30" s="225"/>
      <c r="R30" s="226"/>
      <c r="S30" s="226"/>
      <c r="T30" s="226"/>
      <c r="U30" s="226"/>
      <c r="V30" s="226"/>
      <c r="W30" s="226"/>
      <c r="X30" s="226"/>
      <c r="Y30" s="215"/>
      <c r="Z30" s="215"/>
      <c r="AA30" s="215"/>
      <c r="AB30" s="215"/>
      <c r="AC30" s="215"/>
      <c r="AD30" s="215"/>
      <c r="AE30" s="215"/>
      <c r="AF30" s="215"/>
      <c r="AG30" s="215" t="s">
        <v>161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45" t="str">
        <f>C30</f>
        <v>zapažených i nezapažených s urovnáním dna do předepsaného profilu a spádu, s přehozením výkopku na přilehlém terénu na vzdálenost do 3 m od podélné osy rýhy nebo s naložením výkopku na dopravní prostředek.</v>
      </c>
      <c r="BB30" s="215"/>
      <c r="BC30" s="215"/>
      <c r="BD30" s="215"/>
      <c r="BE30" s="215"/>
      <c r="BF30" s="215"/>
      <c r="BG30" s="215"/>
      <c r="BH30" s="215"/>
    </row>
    <row r="31" spans="1:60" outlineLevel="1">
      <c r="A31" s="222"/>
      <c r="B31" s="223"/>
      <c r="C31" s="260" t="s">
        <v>186</v>
      </c>
      <c r="D31" s="228"/>
      <c r="E31" s="229">
        <v>27.348749999999999</v>
      </c>
      <c r="F31" s="226"/>
      <c r="G31" s="226"/>
      <c r="H31" s="226"/>
      <c r="I31" s="226"/>
      <c r="J31" s="226"/>
      <c r="K31" s="226"/>
      <c r="L31" s="226"/>
      <c r="M31" s="226"/>
      <c r="N31" s="225"/>
      <c r="O31" s="225"/>
      <c r="P31" s="225"/>
      <c r="Q31" s="225"/>
      <c r="R31" s="226"/>
      <c r="S31" s="226"/>
      <c r="T31" s="226"/>
      <c r="U31" s="226"/>
      <c r="V31" s="226"/>
      <c r="W31" s="226"/>
      <c r="X31" s="226"/>
      <c r="Y31" s="215"/>
      <c r="Z31" s="215"/>
      <c r="AA31" s="215"/>
      <c r="AB31" s="215"/>
      <c r="AC31" s="215"/>
      <c r="AD31" s="215"/>
      <c r="AE31" s="215"/>
      <c r="AF31" s="215"/>
      <c r="AG31" s="215" t="s">
        <v>154</v>
      </c>
      <c r="AH31" s="215">
        <v>0</v>
      </c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>
      <c r="A32" s="222"/>
      <c r="B32" s="223"/>
      <c r="C32" s="260" t="s">
        <v>187</v>
      </c>
      <c r="D32" s="228"/>
      <c r="E32" s="229">
        <v>10.70438</v>
      </c>
      <c r="F32" s="226"/>
      <c r="G32" s="226"/>
      <c r="H32" s="226"/>
      <c r="I32" s="226"/>
      <c r="J32" s="226"/>
      <c r="K32" s="226"/>
      <c r="L32" s="226"/>
      <c r="M32" s="226"/>
      <c r="N32" s="225"/>
      <c r="O32" s="225"/>
      <c r="P32" s="225"/>
      <c r="Q32" s="225"/>
      <c r="R32" s="226"/>
      <c r="S32" s="226"/>
      <c r="T32" s="226"/>
      <c r="U32" s="226"/>
      <c r="V32" s="226"/>
      <c r="W32" s="226"/>
      <c r="X32" s="226"/>
      <c r="Y32" s="215"/>
      <c r="Z32" s="215"/>
      <c r="AA32" s="215"/>
      <c r="AB32" s="215"/>
      <c r="AC32" s="215"/>
      <c r="AD32" s="215"/>
      <c r="AE32" s="215"/>
      <c r="AF32" s="215"/>
      <c r="AG32" s="215" t="s">
        <v>154</v>
      </c>
      <c r="AH32" s="215">
        <v>0</v>
      </c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>
      <c r="A33" s="222"/>
      <c r="B33" s="223"/>
      <c r="C33" s="260" t="s">
        <v>188</v>
      </c>
      <c r="D33" s="228"/>
      <c r="E33" s="229">
        <v>6.84</v>
      </c>
      <c r="F33" s="226"/>
      <c r="G33" s="226"/>
      <c r="H33" s="226"/>
      <c r="I33" s="226"/>
      <c r="J33" s="226"/>
      <c r="K33" s="226"/>
      <c r="L33" s="226"/>
      <c r="M33" s="226"/>
      <c r="N33" s="225"/>
      <c r="O33" s="225"/>
      <c r="P33" s="225"/>
      <c r="Q33" s="225"/>
      <c r="R33" s="226"/>
      <c r="S33" s="226"/>
      <c r="T33" s="226"/>
      <c r="U33" s="226"/>
      <c r="V33" s="226"/>
      <c r="W33" s="226"/>
      <c r="X33" s="226"/>
      <c r="Y33" s="215"/>
      <c r="Z33" s="215"/>
      <c r="AA33" s="215"/>
      <c r="AB33" s="215"/>
      <c r="AC33" s="215"/>
      <c r="AD33" s="215"/>
      <c r="AE33" s="215"/>
      <c r="AF33" s="215"/>
      <c r="AG33" s="215" t="s">
        <v>154</v>
      </c>
      <c r="AH33" s="215">
        <v>0</v>
      </c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>
      <c r="A34" s="222"/>
      <c r="B34" s="223"/>
      <c r="C34" s="260" t="s">
        <v>189</v>
      </c>
      <c r="D34" s="228"/>
      <c r="E34" s="229">
        <v>3</v>
      </c>
      <c r="F34" s="226"/>
      <c r="G34" s="226"/>
      <c r="H34" s="226"/>
      <c r="I34" s="226"/>
      <c r="J34" s="226"/>
      <c r="K34" s="226"/>
      <c r="L34" s="226"/>
      <c r="M34" s="226"/>
      <c r="N34" s="225"/>
      <c r="O34" s="225"/>
      <c r="P34" s="225"/>
      <c r="Q34" s="225"/>
      <c r="R34" s="226"/>
      <c r="S34" s="226"/>
      <c r="T34" s="226"/>
      <c r="U34" s="226"/>
      <c r="V34" s="226"/>
      <c r="W34" s="226"/>
      <c r="X34" s="226"/>
      <c r="Y34" s="215"/>
      <c r="Z34" s="215"/>
      <c r="AA34" s="215"/>
      <c r="AB34" s="215"/>
      <c r="AC34" s="215"/>
      <c r="AD34" s="215"/>
      <c r="AE34" s="215"/>
      <c r="AF34" s="215"/>
      <c r="AG34" s="215" t="s">
        <v>154</v>
      </c>
      <c r="AH34" s="215">
        <v>0</v>
      </c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>
      <c r="A35" s="238">
        <v>10</v>
      </c>
      <c r="B35" s="239" t="s">
        <v>190</v>
      </c>
      <c r="C35" s="259" t="s">
        <v>191</v>
      </c>
      <c r="D35" s="240" t="s">
        <v>169</v>
      </c>
      <c r="E35" s="241">
        <v>47.893120000000003</v>
      </c>
      <c r="F35" s="242"/>
      <c r="G35" s="243">
        <f>ROUND(E35*F35,2)</f>
        <v>0</v>
      </c>
      <c r="H35" s="242"/>
      <c r="I35" s="243">
        <f>ROUND(E35*H35,2)</f>
        <v>0</v>
      </c>
      <c r="J35" s="242"/>
      <c r="K35" s="243">
        <f>ROUND(E35*J35,2)</f>
        <v>0</v>
      </c>
      <c r="L35" s="243">
        <v>21</v>
      </c>
      <c r="M35" s="243">
        <f>G35*(1+L35/100)</f>
        <v>0</v>
      </c>
      <c r="N35" s="241">
        <v>0</v>
      </c>
      <c r="O35" s="241">
        <f>ROUND(E35*N35,2)</f>
        <v>0</v>
      </c>
      <c r="P35" s="241">
        <v>0</v>
      </c>
      <c r="Q35" s="241">
        <f>ROUND(E35*P35,2)</f>
        <v>0</v>
      </c>
      <c r="R35" s="243" t="s">
        <v>170</v>
      </c>
      <c r="S35" s="243" t="s">
        <v>150</v>
      </c>
      <c r="T35" s="244" t="s">
        <v>150</v>
      </c>
      <c r="U35" s="226">
        <v>0.38979999999999998</v>
      </c>
      <c r="V35" s="226">
        <f>ROUND(E35*U35,2)</f>
        <v>18.670000000000002</v>
      </c>
      <c r="W35" s="226"/>
      <c r="X35" s="226" t="s">
        <v>151</v>
      </c>
      <c r="Y35" s="215"/>
      <c r="Z35" s="215"/>
      <c r="AA35" s="215"/>
      <c r="AB35" s="215"/>
      <c r="AC35" s="215"/>
      <c r="AD35" s="215"/>
      <c r="AE35" s="215"/>
      <c r="AF35" s="215"/>
      <c r="AG35" s="215" t="s">
        <v>152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ht="21" outlineLevel="1">
      <c r="A36" s="222"/>
      <c r="B36" s="223"/>
      <c r="C36" s="261" t="s">
        <v>185</v>
      </c>
      <c r="D36" s="246"/>
      <c r="E36" s="246"/>
      <c r="F36" s="246"/>
      <c r="G36" s="246"/>
      <c r="H36" s="226"/>
      <c r="I36" s="226"/>
      <c r="J36" s="226"/>
      <c r="K36" s="226"/>
      <c r="L36" s="226"/>
      <c r="M36" s="226"/>
      <c r="N36" s="225"/>
      <c r="O36" s="225"/>
      <c r="P36" s="225"/>
      <c r="Q36" s="225"/>
      <c r="R36" s="226"/>
      <c r="S36" s="226"/>
      <c r="T36" s="226"/>
      <c r="U36" s="226"/>
      <c r="V36" s="226"/>
      <c r="W36" s="226"/>
      <c r="X36" s="226"/>
      <c r="Y36" s="215"/>
      <c r="Z36" s="215"/>
      <c r="AA36" s="215"/>
      <c r="AB36" s="215"/>
      <c r="AC36" s="215"/>
      <c r="AD36" s="215"/>
      <c r="AE36" s="215"/>
      <c r="AF36" s="215"/>
      <c r="AG36" s="215" t="s">
        <v>161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45" t="str">
        <f>C36</f>
        <v>zapažených i nezapažených s urovnáním dna do předepsaného profilu a spádu, s přehozením výkopku na přilehlém terénu na vzdálenost do 3 m od podélné osy rýhy nebo s naložením výkopku na dopravní prostředek.</v>
      </c>
      <c r="BB36" s="215"/>
      <c r="BC36" s="215"/>
      <c r="BD36" s="215"/>
      <c r="BE36" s="215"/>
      <c r="BF36" s="215"/>
      <c r="BG36" s="215"/>
      <c r="BH36" s="215"/>
    </row>
    <row r="37" spans="1:60" outlineLevel="1">
      <c r="A37" s="238">
        <v>11</v>
      </c>
      <c r="B37" s="239" t="s">
        <v>192</v>
      </c>
      <c r="C37" s="259" t="s">
        <v>193</v>
      </c>
      <c r="D37" s="240" t="s">
        <v>148</v>
      </c>
      <c r="E37" s="241">
        <v>73.537499999999994</v>
      </c>
      <c r="F37" s="242"/>
      <c r="G37" s="243">
        <f>ROUND(E37*F37,2)</f>
        <v>0</v>
      </c>
      <c r="H37" s="242"/>
      <c r="I37" s="243">
        <f>ROUND(E37*H37,2)</f>
        <v>0</v>
      </c>
      <c r="J37" s="242"/>
      <c r="K37" s="243">
        <f>ROUND(E37*J37,2)</f>
        <v>0</v>
      </c>
      <c r="L37" s="243">
        <v>21</v>
      </c>
      <c r="M37" s="243">
        <f>G37*(1+L37/100)</f>
        <v>0</v>
      </c>
      <c r="N37" s="241">
        <v>9.8999999999999999E-4</v>
      </c>
      <c r="O37" s="241">
        <f>ROUND(E37*N37,2)</f>
        <v>7.0000000000000007E-2</v>
      </c>
      <c r="P37" s="241">
        <v>0</v>
      </c>
      <c r="Q37" s="241">
        <f>ROUND(E37*P37,2)</f>
        <v>0</v>
      </c>
      <c r="R37" s="243" t="s">
        <v>170</v>
      </c>
      <c r="S37" s="243" t="s">
        <v>150</v>
      </c>
      <c r="T37" s="244" t="s">
        <v>150</v>
      </c>
      <c r="U37" s="226">
        <v>0.23599999999999999</v>
      </c>
      <c r="V37" s="226">
        <f>ROUND(E37*U37,2)</f>
        <v>17.350000000000001</v>
      </c>
      <c r="W37" s="226"/>
      <c r="X37" s="226" t="s">
        <v>151</v>
      </c>
      <c r="Y37" s="215"/>
      <c r="Z37" s="215"/>
      <c r="AA37" s="215"/>
      <c r="AB37" s="215"/>
      <c r="AC37" s="215"/>
      <c r="AD37" s="215"/>
      <c r="AE37" s="215"/>
      <c r="AF37" s="215"/>
      <c r="AG37" s="215" t="s">
        <v>152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>
      <c r="A38" s="222"/>
      <c r="B38" s="223"/>
      <c r="C38" s="261" t="s">
        <v>194</v>
      </c>
      <c r="D38" s="246"/>
      <c r="E38" s="246"/>
      <c r="F38" s="246"/>
      <c r="G38" s="246"/>
      <c r="H38" s="226"/>
      <c r="I38" s="226"/>
      <c r="J38" s="226"/>
      <c r="K38" s="226"/>
      <c r="L38" s="226"/>
      <c r="M38" s="226"/>
      <c r="N38" s="225"/>
      <c r="O38" s="225"/>
      <c r="P38" s="225"/>
      <c r="Q38" s="225"/>
      <c r="R38" s="226"/>
      <c r="S38" s="226"/>
      <c r="T38" s="226"/>
      <c r="U38" s="226"/>
      <c r="V38" s="226"/>
      <c r="W38" s="226"/>
      <c r="X38" s="226"/>
      <c r="Y38" s="215"/>
      <c r="Z38" s="215"/>
      <c r="AA38" s="215"/>
      <c r="AB38" s="215"/>
      <c r="AC38" s="215"/>
      <c r="AD38" s="215"/>
      <c r="AE38" s="215"/>
      <c r="AF38" s="215"/>
      <c r="AG38" s="215" t="s">
        <v>161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>
      <c r="A39" s="222"/>
      <c r="B39" s="223"/>
      <c r="C39" s="260" t="s">
        <v>195</v>
      </c>
      <c r="D39" s="228"/>
      <c r="E39" s="229">
        <v>73.537499999999994</v>
      </c>
      <c r="F39" s="226"/>
      <c r="G39" s="226"/>
      <c r="H39" s="226"/>
      <c r="I39" s="226"/>
      <c r="J39" s="226"/>
      <c r="K39" s="226"/>
      <c r="L39" s="226"/>
      <c r="M39" s="226"/>
      <c r="N39" s="225"/>
      <c r="O39" s="225"/>
      <c r="P39" s="225"/>
      <c r="Q39" s="225"/>
      <c r="R39" s="226"/>
      <c r="S39" s="226"/>
      <c r="T39" s="226"/>
      <c r="U39" s="226"/>
      <c r="V39" s="226"/>
      <c r="W39" s="226"/>
      <c r="X39" s="226"/>
      <c r="Y39" s="215"/>
      <c r="Z39" s="215"/>
      <c r="AA39" s="215"/>
      <c r="AB39" s="215"/>
      <c r="AC39" s="215"/>
      <c r="AD39" s="215"/>
      <c r="AE39" s="215"/>
      <c r="AF39" s="215"/>
      <c r="AG39" s="215" t="s">
        <v>154</v>
      </c>
      <c r="AH39" s="215">
        <v>0</v>
      </c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>
      <c r="A40" s="238">
        <v>12</v>
      </c>
      <c r="B40" s="239" t="s">
        <v>196</v>
      </c>
      <c r="C40" s="259" t="s">
        <v>197</v>
      </c>
      <c r="D40" s="240" t="s">
        <v>148</v>
      </c>
      <c r="E40" s="241">
        <v>73.537499999999994</v>
      </c>
      <c r="F40" s="242"/>
      <c r="G40" s="243">
        <f>ROUND(E40*F40,2)</f>
        <v>0</v>
      </c>
      <c r="H40" s="242"/>
      <c r="I40" s="243">
        <f>ROUND(E40*H40,2)</f>
        <v>0</v>
      </c>
      <c r="J40" s="242"/>
      <c r="K40" s="243">
        <f>ROUND(E40*J40,2)</f>
        <v>0</v>
      </c>
      <c r="L40" s="243">
        <v>21</v>
      </c>
      <c r="M40" s="243">
        <f>G40*(1+L40/100)</f>
        <v>0</v>
      </c>
      <c r="N40" s="241">
        <v>0</v>
      </c>
      <c r="O40" s="241">
        <f>ROUND(E40*N40,2)</f>
        <v>0</v>
      </c>
      <c r="P40" s="241">
        <v>0</v>
      </c>
      <c r="Q40" s="241">
        <f>ROUND(E40*P40,2)</f>
        <v>0</v>
      </c>
      <c r="R40" s="243" t="s">
        <v>170</v>
      </c>
      <c r="S40" s="243" t="s">
        <v>150</v>
      </c>
      <c r="T40" s="244" t="s">
        <v>150</v>
      </c>
      <c r="U40" s="226">
        <v>7.0000000000000007E-2</v>
      </c>
      <c r="V40" s="226">
        <f>ROUND(E40*U40,2)</f>
        <v>5.15</v>
      </c>
      <c r="W40" s="226"/>
      <c r="X40" s="226" t="s">
        <v>151</v>
      </c>
      <c r="Y40" s="215"/>
      <c r="Z40" s="215"/>
      <c r="AA40" s="215"/>
      <c r="AB40" s="215"/>
      <c r="AC40" s="215"/>
      <c r="AD40" s="215"/>
      <c r="AE40" s="215"/>
      <c r="AF40" s="215"/>
      <c r="AG40" s="215" t="s">
        <v>152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>
      <c r="A41" s="222"/>
      <c r="B41" s="223"/>
      <c r="C41" s="261" t="s">
        <v>198</v>
      </c>
      <c r="D41" s="246"/>
      <c r="E41" s="246"/>
      <c r="F41" s="246"/>
      <c r="G41" s="246"/>
      <c r="H41" s="226"/>
      <c r="I41" s="226"/>
      <c r="J41" s="226"/>
      <c r="K41" s="226"/>
      <c r="L41" s="226"/>
      <c r="M41" s="226"/>
      <c r="N41" s="225"/>
      <c r="O41" s="225"/>
      <c r="P41" s="225"/>
      <c r="Q41" s="225"/>
      <c r="R41" s="226"/>
      <c r="S41" s="226"/>
      <c r="T41" s="226"/>
      <c r="U41" s="226"/>
      <c r="V41" s="226"/>
      <c r="W41" s="226"/>
      <c r="X41" s="226"/>
      <c r="Y41" s="215"/>
      <c r="Z41" s="215"/>
      <c r="AA41" s="215"/>
      <c r="AB41" s="215"/>
      <c r="AC41" s="215"/>
      <c r="AD41" s="215"/>
      <c r="AE41" s="215"/>
      <c r="AF41" s="215"/>
      <c r="AG41" s="215" t="s">
        <v>161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>
      <c r="A42" s="238">
        <v>13</v>
      </c>
      <c r="B42" s="239" t="s">
        <v>199</v>
      </c>
      <c r="C42" s="259" t="s">
        <v>200</v>
      </c>
      <c r="D42" s="240" t="s">
        <v>169</v>
      </c>
      <c r="E42" s="241">
        <v>45.793120000000002</v>
      </c>
      <c r="F42" s="242"/>
      <c r="G42" s="243">
        <f>ROUND(E42*F42,2)</f>
        <v>0</v>
      </c>
      <c r="H42" s="242"/>
      <c r="I42" s="243">
        <f>ROUND(E42*H42,2)</f>
        <v>0</v>
      </c>
      <c r="J42" s="242"/>
      <c r="K42" s="243">
        <f>ROUND(E42*J42,2)</f>
        <v>0</v>
      </c>
      <c r="L42" s="243">
        <v>21</v>
      </c>
      <c r="M42" s="243">
        <f>G42*(1+L42/100)</f>
        <v>0</v>
      </c>
      <c r="N42" s="241">
        <v>0</v>
      </c>
      <c r="O42" s="241">
        <f>ROUND(E42*N42,2)</f>
        <v>0</v>
      </c>
      <c r="P42" s="241">
        <v>0</v>
      </c>
      <c r="Q42" s="241">
        <f>ROUND(E42*P42,2)</f>
        <v>0</v>
      </c>
      <c r="R42" s="243" t="s">
        <v>170</v>
      </c>
      <c r="S42" s="243" t="s">
        <v>150</v>
      </c>
      <c r="T42" s="244" t="s">
        <v>150</v>
      </c>
      <c r="U42" s="226">
        <v>0.01</v>
      </c>
      <c r="V42" s="226">
        <f>ROUND(E42*U42,2)</f>
        <v>0.46</v>
      </c>
      <c r="W42" s="226"/>
      <c r="X42" s="226" t="s">
        <v>151</v>
      </c>
      <c r="Y42" s="215"/>
      <c r="Z42" s="215"/>
      <c r="AA42" s="215"/>
      <c r="AB42" s="215"/>
      <c r="AC42" s="215"/>
      <c r="AD42" s="215"/>
      <c r="AE42" s="215"/>
      <c r="AF42" s="215"/>
      <c r="AG42" s="215" t="s">
        <v>152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>
      <c r="A43" s="222"/>
      <c r="B43" s="223"/>
      <c r="C43" s="261" t="s">
        <v>201</v>
      </c>
      <c r="D43" s="246"/>
      <c r="E43" s="246"/>
      <c r="F43" s="246"/>
      <c r="G43" s="246"/>
      <c r="H43" s="226"/>
      <c r="I43" s="226"/>
      <c r="J43" s="226"/>
      <c r="K43" s="226"/>
      <c r="L43" s="226"/>
      <c r="M43" s="226"/>
      <c r="N43" s="225"/>
      <c r="O43" s="225"/>
      <c r="P43" s="225"/>
      <c r="Q43" s="225"/>
      <c r="R43" s="226"/>
      <c r="S43" s="226"/>
      <c r="T43" s="226"/>
      <c r="U43" s="226"/>
      <c r="V43" s="226"/>
      <c r="W43" s="226"/>
      <c r="X43" s="226"/>
      <c r="Y43" s="215"/>
      <c r="Z43" s="215"/>
      <c r="AA43" s="215"/>
      <c r="AB43" s="215"/>
      <c r="AC43" s="215"/>
      <c r="AD43" s="215"/>
      <c r="AE43" s="215"/>
      <c r="AF43" s="215"/>
      <c r="AG43" s="215" t="s">
        <v>161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>
      <c r="A44" s="222"/>
      <c r="B44" s="223"/>
      <c r="C44" s="260" t="s">
        <v>186</v>
      </c>
      <c r="D44" s="228"/>
      <c r="E44" s="229">
        <v>27.348749999999999</v>
      </c>
      <c r="F44" s="226"/>
      <c r="G44" s="226"/>
      <c r="H44" s="226"/>
      <c r="I44" s="226"/>
      <c r="J44" s="226"/>
      <c r="K44" s="226"/>
      <c r="L44" s="226"/>
      <c r="M44" s="226"/>
      <c r="N44" s="225"/>
      <c r="O44" s="225"/>
      <c r="P44" s="225"/>
      <c r="Q44" s="225"/>
      <c r="R44" s="226"/>
      <c r="S44" s="226"/>
      <c r="T44" s="226"/>
      <c r="U44" s="226"/>
      <c r="V44" s="226"/>
      <c r="W44" s="226"/>
      <c r="X44" s="226"/>
      <c r="Y44" s="215"/>
      <c r="Z44" s="215"/>
      <c r="AA44" s="215"/>
      <c r="AB44" s="215"/>
      <c r="AC44" s="215"/>
      <c r="AD44" s="215"/>
      <c r="AE44" s="215"/>
      <c r="AF44" s="215"/>
      <c r="AG44" s="215" t="s">
        <v>154</v>
      </c>
      <c r="AH44" s="215">
        <v>0</v>
      </c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>
      <c r="A45" s="222"/>
      <c r="B45" s="223"/>
      <c r="C45" s="260" t="s">
        <v>187</v>
      </c>
      <c r="D45" s="228"/>
      <c r="E45" s="229">
        <v>10.70438</v>
      </c>
      <c r="F45" s="226"/>
      <c r="G45" s="226"/>
      <c r="H45" s="226"/>
      <c r="I45" s="226"/>
      <c r="J45" s="226"/>
      <c r="K45" s="226"/>
      <c r="L45" s="226"/>
      <c r="M45" s="226"/>
      <c r="N45" s="225"/>
      <c r="O45" s="225"/>
      <c r="P45" s="225"/>
      <c r="Q45" s="225"/>
      <c r="R45" s="226"/>
      <c r="S45" s="226"/>
      <c r="T45" s="226"/>
      <c r="U45" s="226"/>
      <c r="V45" s="226"/>
      <c r="W45" s="226"/>
      <c r="X45" s="226"/>
      <c r="Y45" s="215"/>
      <c r="Z45" s="215"/>
      <c r="AA45" s="215"/>
      <c r="AB45" s="215"/>
      <c r="AC45" s="215"/>
      <c r="AD45" s="215"/>
      <c r="AE45" s="215"/>
      <c r="AF45" s="215"/>
      <c r="AG45" s="215" t="s">
        <v>154</v>
      </c>
      <c r="AH45" s="215">
        <v>0</v>
      </c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>
      <c r="A46" s="222"/>
      <c r="B46" s="223"/>
      <c r="C46" s="260" t="s">
        <v>188</v>
      </c>
      <c r="D46" s="228"/>
      <c r="E46" s="229">
        <v>6.84</v>
      </c>
      <c r="F46" s="226"/>
      <c r="G46" s="226"/>
      <c r="H46" s="226"/>
      <c r="I46" s="226"/>
      <c r="J46" s="226"/>
      <c r="K46" s="226"/>
      <c r="L46" s="226"/>
      <c r="M46" s="226"/>
      <c r="N46" s="225"/>
      <c r="O46" s="225"/>
      <c r="P46" s="225"/>
      <c r="Q46" s="225"/>
      <c r="R46" s="226"/>
      <c r="S46" s="226"/>
      <c r="T46" s="226"/>
      <c r="U46" s="226"/>
      <c r="V46" s="226"/>
      <c r="W46" s="226"/>
      <c r="X46" s="226"/>
      <c r="Y46" s="215"/>
      <c r="Z46" s="215"/>
      <c r="AA46" s="215"/>
      <c r="AB46" s="215"/>
      <c r="AC46" s="215"/>
      <c r="AD46" s="215"/>
      <c r="AE46" s="215"/>
      <c r="AF46" s="215"/>
      <c r="AG46" s="215" t="s">
        <v>154</v>
      </c>
      <c r="AH46" s="215">
        <v>0</v>
      </c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>
      <c r="A47" s="222"/>
      <c r="B47" s="223"/>
      <c r="C47" s="260" t="s">
        <v>202</v>
      </c>
      <c r="D47" s="228"/>
      <c r="E47" s="229">
        <v>0.9</v>
      </c>
      <c r="F47" s="226"/>
      <c r="G47" s="226"/>
      <c r="H47" s="226"/>
      <c r="I47" s="226"/>
      <c r="J47" s="226"/>
      <c r="K47" s="226"/>
      <c r="L47" s="226"/>
      <c r="M47" s="226"/>
      <c r="N47" s="225"/>
      <c r="O47" s="225"/>
      <c r="P47" s="225"/>
      <c r="Q47" s="225"/>
      <c r="R47" s="226"/>
      <c r="S47" s="226"/>
      <c r="T47" s="226"/>
      <c r="U47" s="226"/>
      <c r="V47" s="226"/>
      <c r="W47" s="226"/>
      <c r="X47" s="226"/>
      <c r="Y47" s="215"/>
      <c r="Z47" s="215"/>
      <c r="AA47" s="215"/>
      <c r="AB47" s="215"/>
      <c r="AC47" s="215"/>
      <c r="AD47" s="215"/>
      <c r="AE47" s="215"/>
      <c r="AF47" s="215"/>
      <c r="AG47" s="215" t="s">
        <v>154</v>
      </c>
      <c r="AH47" s="215">
        <v>0</v>
      </c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ht="20.399999999999999" outlineLevel="1">
      <c r="A48" s="238">
        <v>14</v>
      </c>
      <c r="B48" s="239" t="s">
        <v>203</v>
      </c>
      <c r="C48" s="259" t="s">
        <v>204</v>
      </c>
      <c r="D48" s="240" t="s">
        <v>169</v>
      </c>
      <c r="E48" s="241">
        <v>915.86239999999998</v>
      </c>
      <c r="F48" s="242"/>
      <c r="G48" s="243">
        <f>ROUND(E48*F48,2)</f>
        <v>0</v>
      </c>
      <c r="H48" s="242"/>
      <c r="I48" s="243">
        <f>ROUND(E48*H48,2)</f>
        <v>0</v>
      </c>
      <c r="J48" s="242"/>
      <c r="K48" s="243">
        <f>ROUND(E48*J48,2)</f>
        <v>0</v>
      </c>
      <c r="L48" s="243">
        <v>21</v>
      </c>
      <c r="M48" s="243">
        <f>G48*(1+L48/100)</f>
        <v>0</v>
      </c>
      <c r="N48" s="241">
        <v>0</v>
      </c>
      <c r="O48" s="241">
        <f>ROUND(E48*N48,2)</f>
        <v>0</v>
      </c>
      <c r="P48" s="241">
        <v>0</v>
      </c>
      <c r="Q48" s="241">
        <f>ROUND(E48*P48,2)</f>
        <v>0</v>
      </c>
      <c r="R48" s="243" t="s">
        <v>170</v>
      </c>
      <c r="S48" s="243" t="s">
        <v>150</v>
      </c>
      <c r="T48" s="244" t="s">
        <v>150</v>
      </c>
      <c r="U48" s="226">
        <v>0</v>
      </c>
      <c r="V48" s="226">
        <f>ROUND(E48*U48,2)</f>
        <v>0</v>
      </c>
      <c r="W48" s="226"/>
      <c r="X48" s="226" t="s">
        <v>151</v>
      </c>
      <c r="Y48" s="215"/>
      <c r="Z48" s="215"/>
      <c r="AA48" s="215"/>
      <c r="AB48" s="215"/>
      <c r="AC48" s="215"/>
      <c r="AD48" s="215"/>
      <c r="AE48" s="215"/>
      <c r="AF48" s="215"/>
      <c r="AG48" s="215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>
      <c r="A49" s="222"/>
      <c r="B49" s="223"/>
      <c r="C49" s="261" t="s">
        <v>201</v>
      </c>
      <c r="D49" s="246"/>
      <c r="E49" s="246"/>
      <c r="F49" s="246"/>
      <c r="G49" s="246"/>
      <c r="H49" s="226"/>
      <c r="I49" s="226"/>
      <c r="J49" s="226"/>
      <c r="K49" s="226"/>
      <c r="L49" s="226"/>
      <c r="M49" s="226"/>
      <c r="N49" s="225"/>
      <c r="O49" s="225"/>
      <c r="P49" s="225"/>
      <c r="Q49" s="225"/>
      <c r="R49" s="226"/>
      <c r="S49" s="226"/>
      <c r="T49" s="226"/>
      <c r="U49" s="226"/>
      <c r="V49" s="226"/>
      <c r="W49" s="226"/>
      <c r="X49" s="226"/>
      <c r="Y49" s="215"/>
      <c r="Z49" s="215"/>
      <c r="AA49" s="215"/>
      <c r="AB49" s="215"/>
      <c r="AC49" s="215"/>
      <c r="AD49" s="215"/>
      <c r="AE49" s="215"/>
      <c r="AF49" s="215"/>
      <c r="AG49" s="215" t="s">
        <v>161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>
      <c r="A50" s="222"/>
      <c r="B50" s="223"/>
      <c r="C50" s="260" t="s">
        <v>205</v>
      </c>
      <c r="D50" s="228"/>
      <c r="E50" s="229">
        <v>915.86239999999998</v>
      </c>
      <c r="F50" s="226"/>
      <c r="G50" s="226"/>
      <c r="H50" s="226"/>
      <c r="I50" s="226"/>
      <c r="J50" s="226"/>
      <c r="K50" s="226"/>
      <c r="L50" s="226"/>
      <c r="M50" s="226"/>
      <c r="N50" s="225"/>
      <c r="O50" s="225"/>
      <c r="P50" s="225"/>
      <c r="Q50" s="225"/>
      <c r="R50" s="226"/>
      <c r="S50" s="226"/>
      <c r="T50" s="226"/>
      <c r="U50" s="226"/>
      <c r="V50" s="226"/>
      <c r="W50" s="226"/>
      <c r="X50" s="226"/>
      <c r="Y50" s="215"/>
      <c r="Z50" s="215"/>
      <c r="AA50" s="215"/>
      <c r="AB50" s="215"/>
      <c r="AC50" s="215"/>
      <c r="AD50" s="215"/>
      <c r="AE50" s="215"/>
      <c r="AF50" s="215"/>
      <c r="AG50" s="215" t="s">
        <v>154</v>
      </c>
      <c r="AH50" s="215">
        <v>0</v>
      </c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>
      <c r="A51" s="238">
        <v>15</v>
      </c>
      <c r="B51" s="239" t="s">
        <v>206</v>
      </c>
      <c r="C51" s="259" t="s">
        <v>207</v>
      </c>
      <c r="D51" s="240" t="s">
        <v>169</v>
      </c>
      <c r="E51" s="241">
        <v>35.480620000000002</v>
      </c>
      <c r="F51" s="242"/>
      <c r="G51" s="243">
        <f>ROUND(E51*F51,2)</f>
        <v>0</v>
      </c>
      <c r="H51" s="242"/>
      <c r="I51" s="243">
        <f>ROUND(E51*H51,2)</f>
        <v>0</v>
      </c>
      <c r="J51" s="242"/>
      <c r="K51" s="243">
        <f>ROUND(E51*J51,2)</f>
        <v>0</v>
      </c>
      <c r="L51" s="243">
        <v>21</v>
      </c>
      <c r="M51" s="243">
        <f>G51*(1+L51/100)</f>
        <v>0</v>
      </c>
      <c r="N51" s="241">
        <v>0</v>
      </c>
      <c r="O51" s="241">
        <f>ROUND(E51*N51,2)</f>
        <v>0</v>
      </c>
      <c r="P51" s="241">
        <v>0</v>
      </c>
      <c r="Q51" s="241">
        <f>ROUND(E51*P51,2)</f>
        <v>0</v>
      </c>
      <c r="R51" s="243" t="s">
        <v>170</v>
      </c>
      <c r="S51" s="243" t="s">
        <v>150</v>
      </c>
      <c r="T51" s="244" t="s">
        <v>150</v>
      </c>
      <c r="U51" s="226">
        <v>0.20200000000000001</v>
      </c>
      <c r="V51" s="226">
        <f>ROUND(E51*U51,2)</f>
        <v>7.17</v>
      </c>
      <c r="W51" s="226"/>
      <c r="X51" s="226" t="s">
        <v>151</v>
      </c>
      <c r="Y51" s="215"/>
      <c r="Z51" s="215"/>
      <c r="AA51" s="215"/>
      <c r="AB51" s="215"/>
      <c r="AC51" s="215"/>
      <c r="AD51" s="215"/>
      <c r="AE51" s="215"/>
      <c r="AF51" s="215"/>
      <c r="AG51" s="215" t="s">
        <v>152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>
      <c r="A52" s="222"/>
      <c r="B52" s="223"/>
      <c r="C52" s="261" t="s">
        <v>208</v>
      </c>
      <c r="D52" s="246"/>
      <c r="E52" s="246"/>
      <c r="F52" s="246"/>
      <c r="G52" s="246"/>
      <c r="H52" s="226"/>
      <c r="I52" s="226"/>
      <c r="J52" s="226"/>
      <c r="K52" s="226"/>
      <c r="L52" s="226"/>
      <c r="M52" s="226"/>
      <c r="N52" s="225"/>
      <c r="O52" s="225"/>
      <c r="P52" s="225"/>
      <c r="Q52" s="225"/>
      <c r="R52" s="226"/>
      <c r="S52" s="226"/>
      <c r="T52" s="226"/>
      <c r="U52" s="226"/>
      <c r="V52" s="226"/>
      <c r="W52" s="226"/>
      <c r="X52" s="226"/>
      <c r="Y52" s="215"/>
      <c r="Z52" s="215"/>
      <c r="AA52" s="215"/>
      <c r="AB52" s="215"/>
      <c r="AC52" s="215"/>
      <c r="AD52" s="215"/>
      <c r="AE52" s="215"/>
      <c r="AF52" s="215"/>
      <c r="AG52" s="215" t="s">
        <v>161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>
      <c r="A53" s="222"/>
      <c r="B53" s="223"/>
      <c r="C53" s="262" t="s">
        <v>209</v>
      </c>
      <c r="D53" s="247"/>
      <c r="E53" s="247"/>
      <c r="F53" s="247"/>
      <c r="G53" s="247"/>
      <c r="H53" s="226"/>
      <c r="I53" s="226"/>
      <c r="J53" s="226"/>
      <c r="K53" s="226"/>
      <c r="L53" s="226"/>
      <c r="M53" s="226"/>
      <c r="N53" s="225"/>
      <c r="O53" s="225"/>
      <c r="P53" s="225"/>
      <c r="Q53" s="225"/>
      <c r="R53" s="226"/>
      <c r="S53" s="226"/>
      <c r="T53" s="226"/>
      <c r="U53" s="226"/>
      <c r="V53" s="226"/>
      <c r="W53" s="226"/>
      <c r="X53" s="226"/>
      <c r="Y53" s="215"/>
      <c r="Z53" s="215"/>
      <c r="AA53" s="215"/>
      <c r="AB53" s="215"/>
      <c r="AC53" s="215"/>
      <c r="AD53" s="215"/>
      <c r="AE53" s="215"/>
      <c r="AF53" s="215"/>
      <c r="AG53" s="215" t="s">
        <v>210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>
      <c r="A54" s="222"/>
      <c r="B54" s="223"/>
      <c r="C54" s="260" t="s">
        <v>211</v>
      </c>
      <c r="D54" s="228"/>
      <c r="E54" s="229">
        <v>35.480620000000002</v>
      </c>
      <c r="F54" s="226"/>
      <c r="G54" s="226"/>
      <c r="H54" s="226"/>
      <c r="I54" s="226"/>
      <c r="J54" s="226"/>
      <c r="K54" s="226"/>
      <c r="L54" s="226"/>
      <c r="M54" s="226"/>
      <c r="N54" s="225"/>
      <c r="O54" s="225"/>
      <c r="P54" s="225"/>
      <c r="Q54" s="225"/>
      <c r="R54" s="226"/>
      <c r="S54" s="226"/>
      <c r="T54" s="226"/>
      <c r="U54" s="226"/>
      <c r="V54" s="226"/>
      <c r="W54" s="226"/>
      <c r="X54" s="226"/>
      <c r="Y54" s="215"/>
      <c r="Z54" s="215"/>
      <c r="AA54" s="215"/>
      <c r="AB54" s="215"/>
      <c r="AC54" s="215"/>
      <c r="AD54" s="215"/>
      <c r="AE54" s="215"/>
      <c r="AF54" s="215"/>
      <c r="AG54" s="215" t="s">
        <v>154</v>
      </c>
      <c r="AH54" s="215">
        <v>0</v>
      </c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>
      <c r="A55" s="238">
        <v>16</v>
      </c>
      <c r="B55" s="239" t="s">
        <v>212</v>
      </c>
      <c r="C55" s="259" t="s">
        <v>213</v>
      </c>
      <c r="D55" s="240" t="s">
        <v>169</v>
      </c>
      <c r="E55" s="241">
        <v>3.06</v>
      </c>
      <c r="F55" s="242"/>
      <c r="G55" s="243">
        <f>ROUND(E55*F55,2)</f>
        <v>0</v>
      </c>
      <c r="H55" s="242"/>
      <c r="I55" s="243">
        <f>ROUND(E55*H55,2)</f>
        <v>0</v>
      </c>
      <c r="J55" s="242"/>
      <c r="K55" s="243">
        <f>ROUND(E55*J55,2)</f>
        <v>0</v>
      </c>
      <c r="L55" s="243">
        <v>21</v>
      </c>
      <c r="M55" s="243">
        <f>G55*(1+L55/100)</f>
        <v>0</v>
      </c>
      <c r="N55" s="241">
        <v>1.7</v>
      </c>
      <c r="O55" s="241">
        <f>ROUND(E55*N55,2)</f>
        <v>5.2</v>
      </c>
      <c r="P55" s="241">
        <v>0</v>
      </c>
      <c r="Q55" s="241">
        <f>ROUND(E55*P55,2)</f>
        <v>0</v>
      </c>
      <c r="R55" s="243" t="s">
        <v>170</v>
      </c>
      <c r="S55" s="243" t="s">
        <v>150</v>
      </c>
      <c r="T55" s="244" t="s">
        <v>150</v>
      </c>
      <c r="U55" s="226">
        <v>1.59</v>
      </c>
      <c r="V55" s="226">
        <f>ROUND(E55*U55,2)</f>
        <v>4.87</v>
      </c>
      <c r="W55" s="226"/>
      <c r="X55" s="226" t="s">
        <v>151</v>
      </c>
      <c r="Y55" s="215"/>
      <c r="Z55" s="215"/>
      <c r="AA55" s="215"/>
      <c r="AB55" s="215"/>
      <c r="AC55" s="215"/>
      <c r="AD55" s="215"/>
      <c r="AE55" s="215"/>
      <c r="AF55" s="215"/>
      <c r="AG55" s="215" t="s">
        <v>152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ht="21" outlineLevel="1">
      <c r="A56" s="222"/>
      <c r="B56" s="223"/>
      <c r="C56" s="261" t="s">
        <v>214</v>
      </c>
      <c r="D56" s="246"/>
      <c r="E56" s="246"/>
      <c r="F56" s="246"/>
      <c r="G56" s="246"/>
      <c r="H56" s="226"/>
      <c r="I56" s="226"/>
      <c r="J56" s="226"/>
      <c r="K56" s="226"/>
      <c r="L56" s="226"/>
      <c r="M56" s="226"/>
      <c r="N56" s="225"/>
      <c r="O56" s="225"/>
      <c r="P56" s="225"/>
      <c r="Q56" s="225"/>
      <c r="R56" s="226"/>
      <c r="S56" s="226"/>
      <c r="T56" s="226"/>
      <c r="U56" s="226"/>
      <c r="V56" s="226"/>
      <c r="W56" s="226"/>
      <c r="X56" s="226"/>
      <c r="Y56" s="215"/>
      <c r="Z56" s="215"/>
      <c r="AA56" s="215"/>
      <c r="AB56" s="215"/>
      <c r="AC56" s="215"/>
      <c r="AD56" s="215"/>
      <c r="AE56" s="215"/>
      <c r="AF56" s="215"/>
      <c r="AG56" s="215" t="s">
        <v>161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45" t="str">
        <f>C56</f>
        <v>sypaninou z vhodných hornin tř. 1 - 4 nebo materiálem připraveným podél výkopu ve vzdálenosti do 3 m od jeho kraje, pro jakoukoliv hloubku výkopu a jakoukoliv míru zhutnění,</v>
      </c>
      <c r="BB56" s="215"/>
      <c r="BC56" s="215"/>
      <c r="BD56" s="215"/>
      <c r="BE56" s="215"/>
      <c r="BF56" s="215"/>
      <c r="BG56" s="215"/>
      <c r="BH56" s="215"/>
    </row>
    <row r="57" spans="1:60" outlineLevel="1">
      <c r="A57" s="222"/>
      <c r="B57" s="223"/>
      <c r="C57" s="260" t="s">
        <v>215</v>
      </c>
      <c r="D57" s="228"/>
      <c r="E57" s="229">
        <v>1.08</v>
      </c>
      <c r="F57" s="226"/>
      <c r="G57" s="226"/>
      <c r="H57" s="226"/>
      <c r="I57" s="226"/>
      <c r="J57" s="226"/>
      <c r="K57" s="226"/>
      <c r="L57" s="226"/>
      <c r="M57" s="226"/>
      <c r="N57" s="225"/>
      <c r="O57" s="225"/>
      <c r="P57" s="225"/>
      <c r="Q57" s="225"/>
      <c r="R57" s="226"/>
      <c r="S57" s="226"/>
      <c r="T57" s="226"/>
      <c r="U57" s="226"/>
      <c r="V57" s="226"/>
      <c r="W57" s="226"/>
      <c r="X57" s="226"/>
      <c r="Y57" s="215"/>
      <c r="Z57" s="215"/>
      <c r="AA57" s="215"/>
      <c r="AB57" s="215"/>
      <c r="AC57" s="215"/>
      <c r="AD57" s="215"/>
      <c r="AE57" s="215"/>
      <c r="AF57" s="215"/>
      <c r="AG57" s="215" t="s">
        <v>154</v>
      </c>
      <c r="AH57" s="215">
        <v>0</v>
      </c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>
      <c r="A58" s="222"/>
      <c r="B58" s="223"/>
      <c r="C58" s="260" t="s">
        <v>216</v>
      </c>
      <c r="D58" s="228"/>
      <c r="E58" s="229">
        <v>1.98</v>
      </c>
      <c r="F58" s="226"/>
      <c r="G58" s="226"/>
      <c r="H58" s="226"/>
      <c r="I58" s="226"/>
      <c r="J58" s="226"/>
      <c r="K58" s="226"/>
      <c r="L58" s="226"/>
      <c r="M58" s="226"/>
      <c r="N58" s="225"/>
      <c r="O58" s="225"/>
      <c r="P58" s="225"/>
      <c r="Q58" s="225"/>
      <c r="R58" s="226"/>
      <c r="S58" s="226"/>
      <c r="T58" s="226"/>
      <c r="U58" s="226"/>
      <c r="V58" s="226"/>
      <c r="W58" s="226"/>
      <c r="X58" s="226"/>
      <c r="Y58" s="215"/>
      <c r="Z58" s="215"/>
      <c r="AA58" s="215"/>
      <c r="AB58" s="215"/>
      <c r="AC58" s="215"/>
      <c r="AD58" s="215"/>
      <c r="AE58" s="215"/>
      <c r="AF58" s="215"/>
      <c r="AG58" s="215" t="s">
        <v>154</v>
      </c>
      <c r="AH58" s="215">
        <v>0</v>
      </c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>
      <c r="A59" s="238">
        <v>17</v>
      </c>
      <c r="B59" s="239" t="s">
        <v>217</v>
      </c>
      <c r="C59" s="259" t="s">
        <v>218</v>
      </c>
      <c r="D59" s="240" t="s">
        <v>148</v>
      </c>
      <c r="E59" s="241">
        <v>20</v>
      </c>
      <c r="F59" s="242"/>
      <c r="G59" s="243">
        <f>ROUND(E59*F59,2)</f>
        <v>0</v>
      </c>
      <c r="H59" s="242"/>
      <c r="I59" s="243">
        <f>ROUND(E59*H59,2)</f>
        <v>0</v>
      </c>
      <c r="J59" s="242"/>
      <c r="K59" s="243">
        <f>ROUND(E59*J59,2)</f>
        <v>0</v>
      </c>
      <c r="L59" s="243">
        <v>21</v>
      </c>
      <c r="M59" s="243">
        <f>G59*(1+L59/100)</f>
        <v>0</v>
      </c>
      <c r="N59" s="241">
        <v>0</v>
      </c>
      <c r="O59" s="241">
        <f>ROUND(E59*N59,2)</f>
        <v>0</v>
      </c>
      <c r="P59" s="241">
        <v>0</v>
      </c>
      <c r="Q59" s="241">
        <f>ROUND(E59*P59,2)</f>
        <v>0</v>
      </c>
      <c r="R59" s="243" t="s">
        <v>219</v>
      </c>
      <c r="S59" s="243" t="s">
        <v>150</v>
      </c>
      <c r="T59" s="244" t="s">
        <v>150</v>
      </c>
      <c r="U59" s="226">
        <v>0.01</v>
      </c>
      <c r="V59" s="226">
        <f>ROUND(E59*U59,2)</f>
        <v>0.2</v>
      </c>
      <c r="W59" s="226"/>
      <c r="X59" s="226" t="s">
        <v>151</v>
      </c>
      <c r="Y59" s="215"/>
      <c r="Z59" s="215"/>
      <c r="AA59" s="215"/>
      <c r="AB59" s="215"/>
      <c r="AC59" s="215"/>
      <c r="AD59" s="215"/>
      <c r="AE59" s="215"/>
      <c r="AF59" s="215"/>
      <c r="AG59" s="215" t="s">
        <v>152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>
      <c r="A60" s="222"/>
      <c r="B60" s="223"/>
      <c r="C60" s="261" t="s">
        <v>220</v>
      </c>
      <c r="D60" s="246"/>
      <c r="E60" s="246"/>
      <c r="F60" s="246"/>
      <c r="G60" s="246"/>
      <c r="H60" s="226"/>
      <c r="I60" s="226"/>
      <c r="J60" s="226"/>
      <c r="K60" s="226"/>
      <c r="L60" s="226"/>
      <c r="M60" s="226"/>
      <c r="N60" s="225"/>
      <c r="O60" s="225"/>
      <c r="P60" s="225"/>
      <c r="Q60" s="225"/>
      <c r="R60" s="226"/>
      <c r="S60" s="226"/>
      <c r="T60" s="226"/>
      <c r="U60" s="226"/>
      <c r="V60" s="226"/>
      <c r="W60" s="226"/>
      <c r="X60" s="226"/>
      <c r="Y60" s="215"/>
      <c r="Z60" s="215"/>
      <c r="AA60" s="215"/>
      <c r="AB60" s="215"/>
      <c r="AC60" s="215"/>
      <c r="AD60" s="215"/>
      <c r="AE60" s="215"/>
      <c r="AF60" s="215"/>
      <c r="AG60" s="215" t="s">
        <v>161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>
      <c r="A61" s="222"/>
      <c r="B61" s="223"/>
      <c r="C61" s="260" t="s">
        <v>221</v>
      </c>
      <c r="D61" s="228"/>
      <c r="E61" s="229">
        <v>20</v>
      </c>
      <c r="F61" s="226"/>
      <c r="G61" s="226"/>
      <c r="H61" s="226"/>
      <c r="I61" s="226"/>
      <c r="J61" s="226"/>
      <c r="K61" s="226"/>
      <c r="L61" s="226"/>
      <c r="M61" s="226"/>
      <c r="N61" s="225"/>
      <c r="O61" s="225"/>
      <c r="P61" s="225"/>
      <c r="Q61" s="225"/>
      <c r="R61" s="226"/>
      <c r="S61" s="226"/>
      <c r="T61" s="226"/>
      <c r="U61" s="226"/>
      <c r="V61" s="226"/>
      <c r="W61" s="226"/>
      <c r="X61" s="226"/>
      <c r="Y61" s="215"/>
      <c r="Z61" s="215"/>
      <c r="AA61" s="215"/>
      <c r="AB61" s="215"/>
      <c r="AC61" s="215"/>
      <c r="AD61" s="215"/>
      <c r="AE61" s="215"/>
      <c r="AF61" s="215"/>
      <c r="AG61" s="215" t="s">
        <v>154</v>
      </c>
      <c r="AH61" s="215">
        <v>0</v>
      </c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>
      <c r="A62" s="238">
        <v>18</v>
      </c>
      <c r="B62" s="239" t="s">
        <v>222</v>
      </c>
      <c r="C62" s="259" t="s">
        <v>223</v>
      </c>
      <c r="D62" s="240" t="s">
        <v>148</v>
      </c>
      <c r="E62" s="241">
        <v>22.65</v>
      </c>
      <c r="F62" s="242"/>
      <c r="G62" s="243">
        <f>ROUND(E62*F62,2)</f>
        <v>0</v>
      </c>
      <c r="H62" s="242"/>
      <c r="I62" s="243">
        <f>ROUND(E62*H62,2)</f>
        <v>0</v>
      </c>
      <c r="J62" s="242"/>
      <c r="K62" s="243">
        <f>ROUND(E62*J62,2)</f>
        <v>0</v>
      </c>
      <c r="L62" s="243">
        <v>21</v>
      </c>
      <c r="M62" s="243">
        <f>G62*(1+L62/100)</f>
        <v>0</v>
      </c>
      <c r="N62" s="241">
        <v>0</v>
      </c>
      <c r="O62" s="241">
        <f>ROUND(E62*N62,2)</f>
        <v>0</v>
      </c>
      <c r="P62" s="241">
        <v>0</v>
      </c>
      <c r="Q62" s="241">
        <f>ROUND(E62*P62,2)</f>
        <v>0</v>
      </c>
      <c r="R62" s="243" t="s">
        <v>170</v>
      </c>
      <c r="S62" s="243" t="s">
        <v>150</v>
      </c>
      <c r="T62" s="244" t="s">
        <v>150</v>
      </c>
      <c r="U62" s="226">
        <v>1.7999999999999999E-2</v>
      </c>
      <c r="V62" s="226">
        <f>ROUND(E62*U62,2)</f>
        <v>0.41</v>
      </c>
      <c r="W62" s="226"/>
      <c r="X62" s="226" t="s">
        <v>151</v>
      </c>
      <c r="Y62" s="215"/>
      <c r="Z62" s="215"/>
      <c r="AA62" s="215"/>
      <c r="AB62" s="215"/>
      <c r="AC62" s="215"/>
      <c r="AD62" s="215"/>
      <c r="AE62" s="215"/>
      <c r="AF62" s="215"/>
      <c r="AG62" s="215" t="s">
        <v>152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>
      <c r="A63" s="222"/>
      <c r="B63" s="223"/>
      <c r="C63" s="261" t="s">
        <v>224</v>
      </c>
      <c r="D63" s="246"/>
      <c r="E63" s="246"/>
      <c r="F63" s="246"/>
      <c r="G63" s="246"/>
      <c r="H63" s="226"/>
      <c r="I63" s="226"/>
      <c r="J63" s="226"/>
      <c r="K63" s="226"/>
      <c r="L63" s="226"/>
      <c r="M63" s="226"/>
      <c r="N63" s="225"/>
      <c r="O63" s="225"/>
      <c r="P63" s="225"/>
      <c r="Q63" s="225"/>
      <c r="R63" s="226"/>
      <c r="S63" s="226"/>
      <c r="T63" s="226"/>
      <c r="U63" s="226"/>
      <c r="V63" s="226"/>
      <c r="W63" s="226"/>
      <c r="X63" s="226"/>
      <c r="Y63" s="215"/>
      <c r="Z63" s="215"/>
      <c r="AA63" s="215"/>
      <c r="AB63" s="215"/>
      <c r="AC63" s="215"/>
      <c r="AD63" s="215"/>
      <c r="AE63" s="215"/>
      <c r="AF63" s="215"/>
      <c r="AG63" s="215" t="s">
        <v>161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>
      <c r="A64" s="222"/>
      <c r="B64" s="223"/>
      <c r="C64" s="260" t="s">
        <v>225</v>
      </c>
      <c r="D64" s="228"/>
      <c r="E64" s="229">
        <v>22.65</v>
      </c>
      <c r="F64" s="226"/>
      <c r="G64" s="226"/>
      <c r="H64" s="226"/>
      <c r="I64" s="226"/>
      <c r="J64" s="226"/>
      <c r="K64" s="226"/>
      <c r="L64" s="226"/>
      <c r="M64" s="226"/>
      <c r="N64" s="225"/>
      <c r="O64" s="225"/>
      <c r="P64" s="225"/>
      <c r="Q64" s="225"/>
      <c r="R64" s="226"/>
      <c r="S64" s="226"/>
      <c r="T64" s="226"/>
      <c r="U64" s="226"/>
      <c r="V64" s="226"/>
      <c r="W64" s="226"/>
      <c r="X64" s="226"/>
      <c r="Y64" s="215"/>
      <c r="Z64" s="215"/>
      <c r="AA64" s="215"/>
      <c r="AB64" s="215"/>
      <c r="AC64" s="215"/>
      <c r="AD64" s="215"/>
      <c r="AE64" s="215"/>
      <c r="AF64" s="215"/>
      <c r="AG64" s="215" t="s">
        <v>154</v>
      </c>
      <c r="AH64" s="215">
        <v>0</v>
      </c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>
      <c r="A65" s="238">
        <v>19</v>
      </c>
      <c r="B65" s="239" t="s">
        <v>226</v>
      </c>
      <c r="C65" s="259" t="s">
        <v>227</v>
      </c>
      <c r="D65" s="240" t="s">
        <v>228</v>
      </c>
      <c r="E65" s="241">
        <v>82.427620000000005</v>
      </c>
      <c r="F65" s="242"/>
      <c r="G65" s="243">
        <f>ROUND(E65*F65,2)</f>
        <v>0</v>
      </c>
      <c r="H65" s="242"/>
      <c r="I65" s="243">
        <f>ROUND(E65*H65,2)</f>
        <v>0</v>
      </c>
      <c r="J65" s="242"/>
      <c r="K65" s="243">
        <f>ROUND(E65*J65,2)</f>
        <v>0</v>
      </c>
      <c r="L65" s="243">
        <v>21</v>
      </c>
      <c r="M65" s="243">
        <f>G65*(1+L65/100)</f>
        <v>0</v>
      </c>
      <c r="N65" s="241">
        <v>0</v>
      </c>
      <c r="O65" s="241">
        <f>ROUND(E65*N65,2)</f>
        <v>0</v>
      </c>
      <c r="P65" s="241">
        <v>0</v>
      </c>
      <c r="Q65" s="241">
        <f>ROUND(E65*P65,2)</f>
        <v>0</v>
      </c>
      <c r="R65" s="243" t="s">
        <v>170</v>
      </c>
      <c r="S65" s="243" t="s">
        <v>150</v>
      </c>
      <c r="T65" s="244" t="s">
        <v>150</v>
      </c>
      <c r="U65" s="226">
        <v>0</v>
      </c>
      <c r="V65" s="226">
        <f>ROUND(E65*U65,2)</f>
        <v>0</v>
      </c>
      <c r="W65" s="226"/>
      <c r="X65" s="226" t="s">
        <v>151</v>
      </c>
      <c r="Y65" s="215"/>
      <c r="Z65" s="215"/>
      <c r="AA65" s="215"/>
      <c r="AB65" s="215"/>
      <c r="AC65" s="215"/>
      <c r="AD65" s="215"/>
      <c r="AE65" s="215"/>
      <c r="AF65" s="215"/>
      <c r="AG65" s="215" t="s">
        <v>152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>
      <c r="A66" s="222"/>
      <c r="B66" s="223"/>
      <c r="C66" s="260" t="s">
        <v>229</v>
      </c>
      <c r="D66" s="228"/>
      <c r="E66" s="229">
        <v>82.427620000000005</v>
      </c>
      <c r="F66" s="226"/>
      <c r="G66" s="226"/>
      <c r="H66" s="226"/>
      <c r="I66" s="226"/>
      <c r="J66" s="226"/>
      <c r="K66" s="226"/>
      <c r="L66" s="226"/>
      <c r="M66" s="226"/>
      <c r="N66" s="225"/>
      <c r="O66" s="225"/>
      <c r="P66" s="225"/>
      <c r="Q66" s="225"/>
      <c r="R66" s="226"/>
      <c r="S66" s="226"/>
      <c r="T66" s="226"/>
      <c r="U66" s="226"/>
      <c r="V66" s="226"/>
      <c r="W66" s="226"/>
      <c r="X66" s="226"/>
      <c r="Y66" s="215"/>
      <c r="Z66" s="215"/>
      <c r="AA66" s="215"/>
      <c r="AB66" s="215"/>
      <c r="AC66" s="215"/>
      <c r="AD66" s="215"/>
      <c r="AE66" s="215"/>
      <c r="AF66" s="215"/>
      <c r="AG66" s="215" t="s">
        <v>154</v>
      </c>
      <c r="AH66" s="215">
        <v>0</v>
      </c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>
      <c r="A67" s="238">
        <v>20</v>
      </c>
      <c r="B67" s="239" t="s">
        <v>230</v>
      </c>
      <c r="C67" s="259" t="s">
        <v>231</v>
      </c>
      <c r="D67" s="240" t="s">
        <v>228</v>
      </c>
      <c r="E67" s="241">
        <v>70.961240000000004</v>
      </c>
      <c r="F67" s="242"/>
      <c r="G67" s="243">
        <f>ROUND(E67*F67,2)</f>
        <v>0</v>
      </c>
      <c r="H67" s="242"/>
      <c r="I67" s="243">
        <f>ROUND(E67*H67,2)</f>
        <v>0</v>
      </c>
      <c r="J67" s="242"/>
      <c r="K67" s="243">
        <f>ROUND(E67*J67,2)</f>
        <v>0</v>
      </c>
      <c r="L67" s="243">
        <v>21</v>
      </c>
      <c r="M67" s="243">
        <f>G67*(1+L67/100)</f>
        <v>0</v>
      </c>
      <c r="N67" s="241">
        <v>1</v>
      </c>
      <c r="O67" s="241">
        <f>ROUND(E67*N67,2)</f>
        <v>70.959999999999994</v>
      </c>
      <c r="P67" s="241">
        <v>0</v>
      </c>
      <c r="Q67" s="241">
        <f>ROUND(E67*P67,2)</f>
        <v>0</v>
      </c>
      <c r="R67" s="243" t="s">
        <v>232</v>
      </c>
      <c r="S67" s="243" t="s">
        <v>150</v>
      </c>
      <c r="T67" s="244" t="s">
        <v>150</v>
      </c>
      <c r="U67" s="226">
        <v>0</v>
      </c>
      <c r="V67" s="226">
        <f>ROUND(E67*U67,2)</f>
        <v>0</v>
      </c>
      <c r="W67" s="226"/>
      <c r="X67" s="226" t="s">
        <v>233</v>
      </c>
      <c r="Y67" s="215"/>
      <c r="Z67" s="215"/>
      <c r="AA67" s="215"/>
      <c r="AB67" s="215"/>
      <c r="AC67" s="215"/>
      <c r="AD67" s="215"/>
      <c r="AE67" s="215"/>
      <c r="AF67" s="215"/>
      <c r="AG67" s="215" t="s">
        <v>234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>
      <c r="A68" s="222"/>
      <c r="B68" s="223"/>
      <c r="C68" s="260" t="s">
        <v>235</v>
      </c>
      <c r="D68" s="228"/>
      <c r="E68" s="229">
        <v>70.961240000000004</v>
      </c>
      <c r="F68" s="226"/>
      <c r="G68" s="226"/>
      <c r="H68" s="226"/>
      <c r="I68" s="226"/>
      <c r="J68" s="226"/>
      <c r="K68" s="226"/>
      <c r="L68" s="226"/>
      <c r="M68" s="226"/>
      <c r="N68" s="225"/>
      <c r="O68" s="225"/>
      <c r="P68" s="225"/>
      <c r="Q68" s="225"/>
      <c r="R68" s="226"/>
      <c r="S68" s="226"/>
      <c r="T68" s="226"/>
      <c r="U68" s="226"/>
      <c r="V68" s="226"/>
      <c r="W68" s="226"/>
      <c r="X68" s="226"/>
      <c r="Y68" s="215"/>
      <c r="Z68" s="215"/>
      <c r="AA68" s="215"/>
      <c r="AB68" s="215"/>
      <c r="AC68" s="215"/>
      <c r="AD68" s="215"/>
      <c r="AE68" s="215"/>
      <c r="AF68" s="215"/>
      <c r="AG68" s="215" t="s">
        <v>154</v>
      </c>
      <c r="AH68" s="215">
        <v>0</v>
      </c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>
      <c r="A69" s="231" t="s">
        <v>144</v>
      </c>
      <c r="B69" s="232" t="s">
        <v>75</v>
      </c>
      <c r="C69" s="258" t="s">
        <v>76</v>
      </c>
      <c r="D69" s="233"/>
      <c r="E69" s="234"/>
      <c r="F69" s="235"/>
      <c r="G69" s="235">
        <f>SUMIF(AG70:AG94,"&lt;&gt;NOR",G70:G94)</f>
        <v>0</v>
      </c>
      <c r="H69" s="235"/>
      <c r="I69" s="235">
        <f>SUM(I70:I94)</f>
        <v>0</v>
      </c>
      <c r="J69" s="235"/>
      <c r="K69" s="235">
        <f>SUM(K70:K94)</f>
        <v>0</v>
      </c>
      <c r="L69" s="235"/>
      <c r="M69" s="235">
        <f>SUM(M70:M94)</f>
        <v>0</v>
      </c>
      <c r="N69" s="234"/>
      <c r="O69" s="234">
        <f>SUM(O70:O94)</f>
        <v>25.509999999999998</v>
      </c>
      <c r="P69" s="234"/>
      <c r="Q69" s="234">
        <f>SUM(Q70:Q94)</f>
        <v>0</v>
      </c>
      <c r="R69" s="235"/>
      <c r="S69" s="235"/>
      <c r="T69" s="236"/>
      <c r="U69" s="230"/>
      <c r="V69" s="230">
        <f>SUM(V70:V94)</f>
        <v>30.59</v>
      </c>
      <c r="W69" s="230"/>
      <c r="X69" s="230"/>
      <c r="AG69" t="s">
        <v>145</v>
      </c>
    </row>
    <row r="70" spans="1:60" outlineLevel="1">
      <c r="A70" s="238">
        <v>21</v>
      </c>
      <c r="B70" s="239" t="s">
        <v>236</v>
      </c>
      <c r="C70" s="259" t="s">
        <v>237</v>
      </c>
      <c r="D70" s="240" t="s">
        <v>169</v>
      </c>
      <c r="E70" s="241">
        <v>9.1950000000000003</v>
      </c>
      <c r="F70" s="242"/>
      <c r="G70" s="243">
        <f>ROUND(E70*F70,2)</f>
        <v>0</v>
      </c>
      <c r="H70" s="242"/>
      <c r="I70" s="243">
        <f>ROUND(E70*H70,2)</f>
        <v>0</v>
      </c>
      <c r="J70" s="242"/>
      <c r="K70" s="243">
        <f>ROUND(E70*J70,2)</f>
        <v>0</v>
      </c>
      <c r="L70" s="243">
        <v>21</v>
      </c>
      <c r="M70" s="243">
        <f>G70*(1+L70/100)</f>
        <v>0</v>
      </c>
      <c r="N70" s="241">
        <v>1.665</v>
      </c>
      <c r="O70" s="241">
        <f>ROUND(E70*N70,2)</f>
        <v>15.31</v>
      </c>
      <c r="P70" s="241">
        <v>0</v>
      </c>
      <c r="Q70" s="241">
        <f>ROUND(E70*P70,2)</f>
        <v>0</v>
      </c>
      <c r="R70" s="243" t="s">
        <v>238</v>
      </c>
      <c r="S70" s="243" t="s">
        <v>150</v>
      </c>
      <c r="T70" s="244" t="s">
        <v>150</v>
      </c>
      <c r="U70" s="226">
        <v>0.92</v>
      </c>
      <c r="V70" s="226">
        <f>ROUND(E70*U70,2)</f>
        <v>8.4600000000000009</v>
      </c>
      <c r="W70" s="226"/>
      <c r="X70" s="226" t="s">
        <v>151</v>
      </c>
      <c r="Y70" s="215"/>
      <c r="Z70" s="215"/>
      <c r="AA70" s="215"/>
      <c r="AB70" s="215"/>
      <c r="AC70" s="215"/>
      <c r="AD70" s="215"/>
      <c r="AE70" s="215"/>
      <c r="AF70" s="215"/>
      <c r="AG70" s="215" t="s">
        <v>152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>
      <c r="A71" s="222"/>
      <c r="B71" s="223"/>
      <c r="C71" s="261" t="s">
        <v>239</v>
      </c>
      <c r="D71" s="246"/>
      <c r="E71" s="246"/>
      <c r="F71" s="246"/>
      <c r="G71" s="246"/>
      <c r="H71" s="226"/>
      <c r="I71" s="226"/>
      <c r="J71" s="226"/>
      <c r="K71" s="226"/>
      <c r="L71" s="226"/>
      <c r="M71" s="226"/>
      <c r="N71" s="225"/>
      <c r="O71" s="225"/>
      <c r="P71" s="225"/>
      <c r="Q71" s="225"/>
      <c r="R71" s="226"/>
      <c r="S71" s="226"/>
      <c r="T71" s="226"/>
      <c r="U71" s="226"/>
      <c r="V71" s="226"/>
      <c r="W71" s="226"/>
      <c r="X71" s="226"/>
      <c r="Y71" s="215"/>
      <c r="Z71" s="215"/>
      <c r="AA71" s="215"/>
      <c r="AB71" s="215"/>
      <c r="AC71" s="215"/>
      <c r="AD71" s="215"/>
      <c r="AE71" s="215"/>
      <c r="AF71" s="215"/>
      <c r="AG71" s="215" t="s">
        <v>161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>
      <c r="A72" s="222"/>
      <c r="B72" s="223"/>
      <c r="C72" s="260" t="s">
        <v>240</v>
      </c>
      <c r="D72" s="228"/>
      <c r="E72" s="229">
        <v>9.1950000000000003</v>
      </c>
      <c r="F72" s="226"/>
      <c r="G72" s="226"/>
      <c r="H72" s="226"/>
      <c r="I72" s="226"/>
      <c r="J72" s="226"/>
      <c r="K72" s="226"/>
      <c r="L72" s="226"/>
      <c r="M72" s="226"/>
      <c r="N72" s="225"/>
      <c r="O72" s="225"/>
      <c r="P72" s="225"/>
      <c r="Q72" s="225"/>
      <c r="R72" s="226"/>
      <c r="S72" s="226"/>
      <c r="T72" s="226"/>
      <c r="U72" s="226"/>
      <c r="V72" s="226"/>
      <c r="W72" s="226"/>
      <c r="X72" s="226"/>
      <c r="Y72" s="215"/>
      <c r="Z72" s="215"/>
      <c r="AA72" s="215"/>
      <c r="AB72" s="215"/>
      <c r="AC72" s="215"/>
      <c r="AD72" s="215"/>
      <c r="AE72" s="215"/>
      <c r="AF72" s="215"/>
      <c r="AG72" s="215" t="s">
        <v>154</v>
      </c>
      <c r="AH72" s="215">
        <v>0</v>
      </c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ht="20.399999999999999" outlineLevel="1">
      <c r="A73" s="238">
        <v>22</v>
      </c>
      <c r="B73" s="239" t="s">
        <v>241</v>
      </c>
      <c r="C73" s="259" t="s">
        <v>242</v>
      </c>
      <c r="D73" s="240" t="s">
        <v>169</v>
      </c>
      <c r="E73" s="241">
        <v>0.6</v>
      </c>
      <c r="F73" s="242"/>
      <c r="G73" s="243">
        <f>ROUND(E73*F73,2)</f>
        <v>0</v>
      </c>
      <c r="H73" s="242"/>
      <c r="I73" s="243">
        <f>ROUND(E73*H73,2)</f>
        <v>0</v>
      </c>
      <c r="J73" s="242"/>
      <c r="K73" s="243">
        <f>ROUND(E73*J73,2)</f>
        <v>0</v>
      </c>
      <c r="L73" s="243">
        <v>21</v>
      </c>
      <c r="M73" s="243">
        <f>G73*(1+L73/100)</f>
        <v>0</v>
      </c>
      <c r="N73" s="241">
        <v>2.7040799999999998</v>
      </c>
      <c r="O73" s="241">
        <f>ROUND(E73*N73,2)</f>
        <v>1.62</v>
      </c>
      <c r="P73" s="241">
        <v>0</v>
      </c>
      <c r="Q73" s="241">
        <f>ROUND(E73*P73,2)</f>
        <v>0</v>
      </c>
      <c r="R73" s="243" t="s">
        <v>243</v>
      </c>
      <c r="S73" s="243" t="s">
        <v>150</v>
      </c>
      <c r="T73" s="244" t="s">
        <v>150</v>
      </c>
      <c r="U73" s="226">
        <v>4.657</v>
      </c>
      <c r="V73" s="226">
        <f>ROUND(E73*U73,2)</f>
        <v>2.79</v>
      </c>
      <c r="W73" s="226"/>
      <c r="X73" s="226" t="s">
        <v>151</v>
      </c>
      <c r="Y73" s="215"/>
      <c r="Z73" s="215"/>
      <c r="AA73" s="215"/>
      <c r="AB73" s="215"/>
      <c r="AC73" s="215"/>
      <c r="AD73" s="215"/>
      <c r="AE73" s="215"/>
      <c r="AF73" s="215"/>
      <c r="AG73" s="215" t="s">
        <v>152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ht="21" outlineLevel="1">
      <c r="A74" s="222"/>
      <c r="B74" s="223"/>
      <c r="C74" s="261" t="s">
        <v>244</v>
      </c>
      <c r="D74" s="246"/>
      <c r="E74" s="246"/>
      <c r="F74" s="246"/>
      <c r="G74" s="246"/>
      <c r="H74" s="226"/>
      <c r="I74" s="226"/>
      <c r="J74" s="226"/>
      <c r="K74" s="226"/>
      <c r="L74" s="226"/>
      <c r="M74" s="226"/>
      <c r="N74" s="225"/>
      <c r="O74" s="225"/>
      <c r="P74" s="225"/>
      <c r="Q74" s="225"/>
      <c r="R74" s="226"/>
      <c r="S74" s="226"/>
      <c r="T74" s="226"/>
      <c r="U74" s="226"/>
      <c r="V74" s="226"/>
      <c r="W74" s="226"/>
      <c r="X74" s="226"/>
      <c r="Y74" s="215"/>
      <c r="Z74" s="215"/>
      <c r="AA74" s="215"/>
      <c r="AB74" s="215"/>
      <c r="AC74" s="215"/>
      <c r="AD74" s="215"/>
      <c r="AE74" s="215"/>
      <c r="AF74" s="215"/>
      <c r="AG74" s="215" t="s">
        <v>161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45" t="str">
        <f>C74</f>
        <v>na hloubku do 5 m, v prostoru zapaženém nebo nezapaženém, s odstraněním napadávky, bez úpravy povrchu základové spáry, s dodáním všech hmot</v>
      </c>
      <c r="BB74" s="215"/>
      <c r="BC74" s="215"/>
      <c r="BD74" s="215"/>
      <c r="BE74" s="215"/>
      <c r="BF74" s="215"/>
      <c r="BG74" s="215"/>
      <c r="BH74" s="215"/>
    </row>
    <row r="75" spans="1:60" outlineLevel="1">
      <c r="A75" s="222"/>
      <c r="B75" s="223"/>
      <c r="C75" s="260" t="s">
        <v>245</v>
      </c>
      <c r="D75" s="228"/>
      <c r="E75" s="229">
        <v>0.6</v>
      </c>
      <c r="F75" s="226"/>
      <c r="G75" s="226"/>
      <c r="H75" s="226"/>
      <c r="I75" s="226"/>
      <c r="J75" s="226"/>
      <c r="K75" s="226"/>
      <c r="L75" s="226"/>
      <c r="M75" s="226"/>
      <c r="N75" s="225"/>
      <c r="O75" s="225"/>
      <c r="P75" s="225"/>
      <c r="Q75" s="225"/>
      <c r="R75" s="226"/>
      <c r="S75" s="226"/>
      <c r="T75" s="226"/>
      <c r="U75" s="226"/>
      <c r="V75" s="226"/>
      <c r="W75" s="226"/>
      <c r="X75" s="226"/>
      <c r="Y75" s="215"/>
      <c r="Z75" s="215"/>
      <c r="AA75" s="215"/>
      <c r="AB75" s="215"/>
      <c r="AC75" s="215"/>
      <c r="AD75" s="215"/>
      <c r="AE75" s="215"/>
      <c r="AF75" s="215"/>
      <c r="AG75" s="215" t="s">
        <v>154</v>
      </c>
      <c r="AH75" s="215">
        <v>0</v>
      </c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>
      <c r="A76" s="238">
        <v>23</v>
      </c>
      <c r="B76" s="239" t="s">
        <v>246</v>
      </c>
      <c r="C76" s="259" t="s">
        <v>247</v>
      </c>
      <c r="D76" s="240" t="s">
        <v>169</v>
      </c>
      <c r="E76" s="241">
        <v>3.2174999999999998</v>
      </c>
      <c r="F76" s="242"/>
      <c r="G76" s="243">
        <f>ROUND(E76*F76,2)</f>
        <v>0</v>
      </c>
      <c r="H76" s="242"/>
      <c r="I76" s="243">
        <f>ROUND(E76*H76,2)</f>
        <v>0</v>
      </c>
      <c r="J76" s="242"/>
      <c r="K76" s="243">
        <f>ROUND(E76*J76,2)</f>
        <v>0</v>
      </c>
      <c r="L76" s="243">
        <v>21</v>
      </c>
      <c r="M76" s="243">
        <f>G76*(1+L76/100)</f>
        <v>0</v>
      </c>
      <c r="N76" s="241">
        <v>2.5251399999999999</v>
      </c>
      <c r="O76" s="241">
        <f>ROUND(E76*N76,2)</f>
        <v>8.1199999999999992</v>
      </c>
      <c r="P76" s="241">
        <v>0</v>
      </c>
      <c r="Q76" s="241">
        <f>ROUND(E76*P76,2)</f>
        <v>0</v>
      </c>
      <c r="R76" s="243" t="s">
        <v>248</v>
      </c>
      <c r="S76" s="243" t="s">
        <v>150</v>
      </c>
      <c r="T76" s="244" t="s">
        <v>150</v>
      </c>
      <c r="U76" s="226">
        <v>1.17</v>
      </c>
      <c r="V76" s="226">
        <f>ROUND(E76*U76,2)</f>
        <v>3.76</v>
      </c>
      <c r="W76" s="226"/>
      <c r="X76" s="226" t="s">
        <v>151</v>
      </c>
      <c r="Y76" s="215"/>
      <c r="Z76" s="215"/>
      <c r="AA76" s="215"/>
      <c r="AB76" s="215"/>
      <c r="AC76" s="215"/>
      <c r="AD76" s="215"/>
      <c r="AE76" s="215"/>
      <c r="AF76" s="215"/>
      <c r="AG76" s="215" t="s">
        <v>152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>
      <c r="A77" s="222"/>
      <c r="B77" s="223"/>
      <c r="C77" s="261" t="s">
        <v>249</v>
      </c>
      <c r="D77" s="246"/>
      <c r="E77" s="246"/>
      <c r="F77" s="246"/>
      <c r="G77" s="246"/>
      <c r="H77" s="226"/>
      <c r="I77" s="226"/>
      <c r="J77" s="226"/>
      <c r="K77" s="226"/>
      <c r="L77" s="226"/>
      <c r="M77" s="226"/>
      <c r="N77" s="225"/>
      <c r="O77" s="225"/>
      <c r="P77" s="225"/>
      <c r="Q77" s="225"/>
      <c r="R77" s="226"/>
      <c r="S77" s="226"/>
      <c r="T77" s="226"/>
      <c r="U77" s="226"/>
      <c r="V77" s="226"/>
      <c r="W77" s="226"/>
      <c r="X77" s="226"/>
      <c r="Y77" s="215"/>
      <c r="Z77" s="215"/>
      <c r="AA77" s="215"/>
      <c r="AB77" s="215"/>
      <c r="AC77" s="215"/>
      <c r="AD77" s="215"/>
      <c r="AE77" s="215"/>
      <c r="AF77" s="215"/>
      <c r="AG77" s="215" t="s">
        <v>161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>
      <c r="A78" s="222"/>
      <c r="B78" s="223"/>
      <c r="C78" s="260" t="s">
        <v>250</v>
      </c>
      <c r="D78" s="228"/>
      <c r="E78" s="229">
        <v>3.2174999999999998</v>
      </c>
      <c r="F78" s="226"/>
      <c r="G78" s="226"/>
      <c r="H78" s="226"/>
      <c r="I78" s="226"/>
      <c r="J78" s="226"/>
      <c r="K78" s="226"/>
      <c r="L78" s="226"/>
      <c r="M78" s="226"/>
      <c r="N78" s="225"/>
      <c r="O78" s="225"/>
      <c r="P78" s="225"/>
      <c r="Q78" s="225"/>
      <c r="R78" s="226"/>
      <c r="S78" s="226"/>
      <c r="T78" s="226"/>
      <c r="U78" s="226"/>
      <c r="V78" s="226"/>
      <c r="W78" s="226"/>
      <c r="X78" s="226"/>
      <c r="Y78" s="215"/>
      <c r="Z78" s="215"/>
      <c r="AA78" s="215"/>
      <c r="AB78" s="215"/>
      <c r="AC78" s="215"/>
      <c r="AD78" s="215"/>
      <c r="AE78" s="215"/>
      <c r="AF78" s="215"/>
      <c r="AG78" s="215" t="s">
        <v>154</v>
      </c>
      <c r="AH78" s="215">
        <v>0</v>
      </c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>
      <c r="A79" s="238">
        <v>24</v>
      </c>
      <c r="B79" s="239" t="s">
        <v>251</v>
      </c>
      <c r="C79" s="259" t="s">
        <v>252</v>
      </c>
      <c r="D79" s="240" t="s">
        <v>148</v>
      </c>
      <c r="E79" s="241">
        <v>0.2</v>
      </c>
      <c r="F79" s="242"/>
      <c r="G79" s="243">
        <f>ROUND(E79*F79,2)</f>
        <v>0</v>
      </c>
      <c r="H79" s="242"/>
      <c r="I79" s="243">
        <f>ROUND(E79*H79,2)</f>
        <v>0</v>
      </c>
      <c r="J79" s="242"/>
      <c r="K79" s="243">
        <f>ROUND(E79*J79,2)</f>
        <v>0</v>
      </c>
      <c r="L79" s="243">
        <v>21</v>
      </c>
      <c r="M79" s="243">
        <f>G79*(1+L79/100)</f>
        <v>0</v>
      </c>
      <c r="N79" s="241">
        <v>3.9199999999999999E-2</v>
      </c>
      <c r="O79" s="241">
        <f>ROUND(E79*N79,2)</f>
        <v>0.01</v>
      </c>
      <c r="P79" s="241">
        <v>0</v>
      </c>
      <c r="Q79" s="241">
        <f>ROUND(E79*P79,2)</f>
        <v>0</v>
      </c>
      <c r="R79" s="243" t="s">
        <v>248</v>
      </c>
      <c r="S79" s="243" t="s">
        <v>150</v>
      </c>
      <c r="T79" s="244" t="s">
        <v>150</v>
      </c>
      <c r="U79" s="226">
        <v>1.6</v>
      </c>
      <c r="V79" s="226">
        <f>ROUND(E79*U79,2)</f>
        <v>0.32</v>
      </c>
      <c r="W79" s="226"/>
      <c r="X79" s="226" t="s">
        <v>151</v>
      </c>
      <c r="Y79" s="215"/>
      <c r="Z79" s="215"/>
      <c r="AA79" s="215"/>
      <c r="AB79" s="215"/>
      <c r="AC79" s="215"/>
      <c r="AD79" s="215"/>
      <c r="AE79" s="215"/>
      <c r="AF79" s="215"/>
      <c r="AG79" s="215" t="s">
        <v>152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ht="21" outlineLevel="1">
      <c r="A80" s="222"/>
      <c r="B80" s="223"/>
      <c r="C80" s="261" t="s">
        <v>253</v>
      </c>
      <c r="D80" s="246"/>
      <c r="E80" s="246"/>
      <c r="F80" s="246"/>
      <c r="G80" s="246"/>
      <c r="H80" s="226"/>
      <c r="I80" s="226"/>
      <c r="J80" s="226"/>
      <c r="K80" s="226"/>
      <c r="L80" s="226"/>
      <c r="M80" s="226"/>
      <c r="N80" s="225"/>
      <c r="O80" s="225"/>
      <c r="P80" s="225"/>
      <c r="Q80" s="225"/>
      <c r="R80" s="226"/>
      <c r="S80" s="226"/>
      <c r="T80" s="226"/>
      <c r="U80" s="226"/>
      <c r="V80" s="226"/>
      <c r="W80" s="226"/>
      <c r="X80" s="226"/>
      <c r="Y80" s="215"/>
      <c r="Z80" s="215"/>
      <c r="AA80" s="215"/>
      <c r="AB80" s="215"/>
      <c r="AC80" s="215"/>
      <c r="AD80" s="215"/>
      <c r="AE80" s="215"/>
      <c r="AF80" s="215"/>
      <c r="AG80" s="215" t="s">
        <v>161</v>
      </c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45" t="str">
        <f>C80</f>
        <v>svislé nebo šikmé (odkloněné) , půdorysně přímé nebo zalomené, stěn základových desek ve volných nebo zapažených jámách, rýhách, šachtách, včetně případných vzpěr,</v>
      </c>
      <c r="BB80" s="215"/>
      <c r="BC80" s="215"/>
      <c r="BD80" s="215"/>
      <c r="BE80" s="215"/>
      <c r="BF80" s="215"/>
      <c r="BG80" s="215"/>
      <c r="BH80" s="215"/>
    </row>
    <row r="81" spans="1:60" outlineLevel="1">
      <c r="A81" s="222"/>
      <c r="B81" s="223"/>
      <c r="C81" s="260" t="s">
        <v>254</v>
      </c>
      <c r="D81" s="228"/>
      <c r="E81" s="229">
        <v>0.2</v>
      </c>
      <c r="F81" s="226"/>
      <c r="G81" s="226"/>
      <c r="H81" s="226"/>
      <c r="I81" s="226"/>
      <c r="J81" s="226"/>
      <c r="K81" s="226"/>
      <c r="L81" s="226"/>
      <c r="M81" s="226"/>
      <c r="N81" s="225"/>
      <c r="O81" s="225"/>
      <c r="P81" s="225"/>
      <c r="Q81" s="225"/>
      <c r="R81" s="226"/>
      <c r="S81" s="226"/>
      <c r="T81" s="226"/>
      <c r="U81" s="226"/>
      <c r="V81" s="226"/>
      <c r="W81" s="226"/>
      <c r="X81" s="226"/>
      <c r="Y81" s="215"/>
      <c r="Z81" s="215"/>
      <c r="AA81" s="215"/>
      <c r="AB81" s="215"/>
      <c r="AC81" s="215"/>
      <c r="AD81" s="215"/>
      <c r="AE81" s="215"/>
      <c r="AF81" s="215"/>
      <c r="AG81" s="215" t="s">
        <v>154</v>
      </c>
      <c r="AH81" s="215">
        <v>0</v>
      </c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>
      <c r="A82" s="238">
        <v>25</v>
      </c>
      <c r="B82" s="239" t="s">
        <v>255</v>
      </c>
      <c r="C82" s="259" t="s">
        <v>256</v>
      </c>
      <c r="D82" s="240" t="s">
        <v>148</v>
      </c>
      <c r="E82" s="241">
        <v>0.2</v>
      </c>
      <c r="F82" s="242"/>
      <c r="G82" s="243">
        <f>ROUND(E82*F82,2)</f>
        <v>0</v>
      </c>
      <c r="H82" s="242"/>
      <c r="I82" s="243">
        <f>ROUND(E82*H82,2)</f>
        <v>0</v>
      </c>
      <c r="J82" s="242"/>
      <c r="K82" s="243">
        <f>ROUND(E82*J82,2)</f>
        <v>0</v>
      </c>
      <c r="L82" s="243">
        <v>21</v>
      </c>
      <c r="M82" s="243">
        <f>G82*(1+L82/100)</f>
        <v>0</v>
      </c>
      <c r="N82" s="241">
        <v>0</v>
      </c>
      <c r="O82" s="241">
        <f>ROUND(E82*N82,2)</f>
        <v>0</v>
      </c>
      <c r="P82" s="241">
        <v>0</v>
      </c>
      <c r="Q82" s="241">
        <f>ROUND(E82*P82,2)</f>
        <v>0</v>
      </c>
      <c r="R82" s="243" t="s">
        <v>248</v>
      </c>
      <c r="S82" s="243" t="s">
        <v>150</v>
      </c>
      <c r="T82" s="244" t="s">
        <v>150</v>
      </c>
      <c r="U82" s="226">
        <v>0.32</v>
      </c>
      <c r="V82" s="226">
        <f>ROUND(E82*U82,2)</f>
        <v>0.06</v>
      </c>
      <c r="W82" s="226"/>
      <c r="X82" s="226" t="s">
        <v>151</v>
      </c>
      <c r="Y82" s="215"/>
      <c r="Z82" s="215"/>
      <c r="AA82" s="215"/>
      <c r="AB82" s="215"/>
      <c r="AC82" s="215"/>
      <c r="AD82" s="215"/>
      <c r="AE82" s="215"/>
      <c r="AF82" s="215"/>
      <c r="AG82" s="215" t="s">
        <v>152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ht="21" outlineLevel="1">
      <c r="A83" s="222"/>
      <c r="B83" s="223"/>
      <c r="C83" s="261" t="s">
        <v>253</v>
      </c>
      <c r="D83" s="246"/>
      <c r="E83" s="246"/>
      <c r="F83" s="246"/>
      <c r="G83" s="246"/>
      <c r="H83" s="226"/>
      <c r="I83" s="226"/>
      <c r="J83" s="226"/>
      <c r="K83" s="226"/>
      <c r="L83" s="226"/>
      <c r="M83" s="226"/>
      <c r="N83" s="225"/>
      <c r="O83" s="225"/>
      <c r="P83" s="225"/>
      <c r="Q83" s="225"/>
      <c r="R83" s="226"/>
      <c r="S83" s="226"/>
      <c r="T83" s="226"/>
      <c r="U83" s="226"/>
      <c r="V83" s="226"/>
      <c r="W83" s="226"/>
      <c r="X83" s="226"/>
      <c r="Y83" s="215"/>
      <c r="Z83" s="215"/>
      <c r="AA83" s="215"/>
      <c r="AB83" s="215"/>
      <c r="AC83" s="215"/>
      <c r="AD83" s="215"/>
      <c r="AE83" s="215"/>
      <c r="AF83" s="215"/>
      <c r="AG83" s="215" t="s">
        <v>161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45" t="str">
        <f>C83</f>
        <v>svislé nebo šikmé (odkloněné) , půdorysně přímé nebo zalomené, stěn základových desek ve volných nebo zapažených jámách, rýhách, šachtách, včetně případných vzpěr,</v>
      </c>
      <c r="BB83" s="215"/>
      <c r="BC83" s="215"/>
      <c r="BD83" s="215"/>
      <c r="BE83" s="215"/>
      <c r="BF83" s="215"/>
      <c r="BG83" s="215"/>
      <c r="BH83" s="215"/>
    </row>
    <row r="84" spans="1:60" outlineLevel="1">
      <c r="A84" s="222"/>
      <c r="B84" s="223"/>
      <c r="C84" s="262" t="s">
        <v>257</v>
      </c>
      <c r="D84" s="247"/>
      <c r="E84" s="247"/>
      <c r="F84" s="247"/>
      <c r="G84" s="247"/>
      <c r="H84" s="226"/>
      <c r="I84" s="226"/>
      <c r="J84" s="226"/>
      <c r="K84" s="226"/>
      <c r="L84" s="226"/>
      <c r="M84" s="226"/>
      <c r="N84" s="225"/>
      <c r="O84" s="225"/>
      <c r="P84" s="225"/>
      <c r="Q84" s="225"/>
      <c r="R84" s="226"/>
      <c r="S84" s="226"/>
      <c r="T84" s="226"/>
      <c r="U84" s="226"/>
      <c r="V84" s="226"/>
      <c r="W84" s="226"/>
      <c r="X84" s="226"/>
      <c r="Y84" s="215"/>
      <c r="Z84" s="215"/>
      <c r="AA84" s="215"/>
      <c r="AB84" s="215"/>
      <c r="AC84" s="215"/>
      <c r="AD84" s="215"/>
      <c r="AE84" s="215"/>
      <c r="AF84" s="215"/>
      <c r="AG84" s="215" t="s">
        <v>210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>
      <c r="A85" s="238">
        <v>26</v>
      </c>
      <c r="B85" s="239" t="s">
        <v>258</v>
      </c>
      <c r="C85" s="259" t="s">
        <v>259</v>
      </c>
      <c r="D85" s="240" t="s">
        <v>148</v>
      </c>
      <c r="E85" s="241">
        <v>15</v>
      </c>
      <c r="F85" s="242"/>
      <c r="G85" s="243">
        <f>ROUND(E85*F85,2)</f>
        <v>0</v>
      </c>
      <c r="H85" s="242"/>
      <c r="I85" s="243">
        <f>ROUND(E85*H85,2)</f>
        <v>0</v>
      </c>
      <c r="J85" s="242"/>
      <c r="K85" s="243">
        <f>ROUND(E85*J85,2)</f>
        <v>0</v>
      </c>
      <c r="L85" s="243">
        <v>21</v>
      </c>
      <c r="M85" s="243">
        <f>G85*(1+L85/100)</f>
        <v>0</v>
      </c>
      <c r="N85" s="241">
        <v>2.6499999999999999E-2</v>
      </c>
      <c r="O85" s="241">
        <f>ROUND(E85*N85,2)</f>
        <v>0.4</v>
      </c>
      <c r="P85" s="241">
        <v>0</v>
      </c>
      <c r="Q85" s="241">
        <f>ROUND(E85*P85,2)</f>
        <v>0</v>
      </c>
      <c r="R85" s="243" t="s">
        <v>238</v>
      </c>
      <c r="S85" s="243" t="s">
        <v>150</v>
      </c>
      <c r="T85" s="244" t="s">
        <v>150</v>
      </c>
      <c r="U85" s="226">
        <v>0.41</v>
      </c>
      <c r="V85" s="226">
        <f>ROUND(E85*U85,2)</f>
        <v>6.15</v>
      </c>
      <c r="W85" s="226"/>
      <c r="X85" s="226" t="s">
        <v>151</v>
      </c>
      <c r="Y85" s="215"/>
      <c r="Z85" s="215"/>
      <c r="AA85" s="215"/>
      <c r="AB85" s="215"/>
      <c r="AC85" s="215"/>
      <c r="AD85" s="215"/>
      <c r="AE85" s="215"/>
      <c r="AF85" s="215"/>
      <c r="AG85" s="215" t="s">
        <v>152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1">
      <c r="A86" s="222"/>
      <c r="B86" s="223"/>
      <c r="C86" s="261" t="s">
        <v>260</v>
      </c>
      <c r="D86" s="246"/>
      <c r="E86" s="246"/>
      <c r="F86" s="246"/>
      <c r="G86" s="246"/>
      <c r="H86" s="226"/>
      <c r="I86" s="226"/>
      <c r="J86" s="226"/>
      <c r="K86" s="226"/>
      <c r="L86" s="226"/>
      <c r="M86" s="226"/>
      <c r="N86" s="225"/>
      <c r="O86" s="225"/>
      <c r="P86" s="225"/>
      <c r="Q86" s="225"/>
      <c r="R86" s="226"/>
      <c r="S86" s="226"/>
      <c r="T86" s="226"/>
      <c r="U86" s="226"/>
      <c r="V86" s="226"/>
      <c r="W86" s="226"/>
      <c r="X86" s="226"/>
      <c r="Y86" s="215"/>
      <c r="Z86" s="215"/>
      <c r="AA86" s="215"/>
      <c r="AB86" s="215"/>
      <c r="AC86" s="215"/>
      <c r="AD86" s="215"/>
      <c r="AE86" s="215"/>
      <c r="AF86" s="215"/>
      <c r="AG86" s="215" t="s">
        <v>161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>
      <c r="A87" s="222"/>
      <c r="B87" s="223"/>
      <c r="C87" s="262" t="s">
        <v>261</v>
      </c>
      <c r="D87" s="247"/>
      <c r="E87" s="247"/>
      <c r="F87" s="247"/>
      <c r="G87" s="247"/>
      <c r="H87" s="226"/>
      <c r="I87" s="226"/>
      <c r="J87" s="226"/>
      <c r="K87" s="226"/>
      <c r="L87" s="226"/>
      <c r="M87" s="226"/>
      <c r="N87" s="225"/>
      <c r="O87" s="225"/>
      <c r="P87" s="225"/>
      <c r="Q87" s="225"/>
      <c r="R87" s="226"/>
      <c r="S87" s="226"/>
      <c r="T87" s="226"/>
      <c r="U87" s="226"/>
      <c r="V87" s="226"/>
      <c r="W87" s="226"/>
      <c r="X87" s="226"/>
      <c r="Y87" s="215"/>
      <c r="Z87" s="215"/>
      <c r="AA87" s="215"/>
      <c r="AB87" s="215"/>
      <c r="AC87" s="215"/>
      <c r="AD87" s="215"/>
      <c r="AE87" s="215"/>
      <c r="AF87" s="215"/>
      <c r="AG87" s="215" t="s">
        <v>210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45" t="str">
        <f>C87</f>
        <v>S dodání potřebných hmot, vypláchnutí spár vodou před spárováním a očištění okolního zdiva po spárování.</v>
      </c>
      <c r="BB87" s="215"/>
      <c r="BC87" s="215"/>
      <c r="BD87" s="215"/>
      <c r="BE87" s="215"/>
      <c r="BF87" s="215"/>
      <c r="BG87" s="215"/>
      <c r="BH87" s="215"/>
    </row>
    <row r="88" spans="1:60" outlineLevel="1">
      <c r="A88" s="222"/>
      <c r="B88" s="223"/>
      <c r="C88" s="260" t="s">
        <v>262</v>
      </c>
      <c r="D88" s="228"/>
      <c r="E88" s="229">
        <v>15</v>
      </c>
      <c r="F88" s="226"/>
      <c r="G88" s="226"/>
      <c r="H88" s="226"/>
      <c r="I88" s="226"/>
      <c r="J88" s="226"/>
      <c r="K88" s="226"/>
      <c r="L88" s="226"/>
      <c r="M88" s="226"/>
      <c r="N88" s="225"/>
      <c r="O88" s="225"/>
      <c r="P88" s="225"/>
      <c r="Q88" s="225"/>
      <c r="R88" s="226"/>
      <c r="S88" s="226"/>
      <c r="T88" s="226"/>
      <c r="U88" s="226"/>
      <c r="V88" s="226"/>
      <c r="W88" s="226"/>
      <c r="X88" s="226"/>
      <c r="Y88" s="215"/>
      <c r="Z88" s="215"/>
      <c r="AA88" s="215"/>
      <c r="AB88" s="215"/>
      <c r="AC88" s="215"/>
      <c r="AD88" s="215"/>
      <c r="AE88" s="215"/>
      <c r="AF88" s="215"/>
      <c r="AG88" s="215" t="s">
        <v>154</v>
      </c>
      <c r="AH88" s="215">
        <v>0</v>
      </c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1">
      <c r="A89" s="238">
        <v>27</v>
      </c>
      <c r="B89" s="239" t="s">
        <v>263</v>
      </c>
      <c r="C89" s="259" t="s">
        <v>264</v>
      </c>
      <c r="D89" s="240" t="s">
        <v>148</v>
      </c>
      <c r="E89" s="241">
        <v>158.76249999999999</v>
      </c>
      <c r="F89" s="242"/>
      <c r="G89" s="243">
        <f>ROUND(E89*F89,2)</f>
        <v>0</v>
      </c>
      <c r="H89" s="242"/>
      <c r="I89" s="243">
        <f>ROUND(E89*H89,2)</f>
        <v>0</v>
      </c>
      <c r="J89" s="242"/>
      <c r="K89" s="243">
        <f>ROUND(E89*J89,2)</f>
        <v>0</v>
      </c>
      <c r="L89" s="243">
        <v>21</v>
      </c>
      <c r="M89" s="243">
        <f>G89*(1+L89/100)</f>
        <v>0</v>
      </c>
      <c r="N89" s="241">
        <v>3.0000000000000001E-5</v>
      </c>
      <c r="O89" s="241">
        <f>ROUND(E89*N89,2)</f>
        <v>0</v>
      </c>
      <c r="P89" s="241">
        <v>0</v>
      </c>
      <c r="Q89" s="241">
        <f>ROUND(E89*P89,2)</f>
        <v>0</v>
      </c>
      <c r="R89" s="243" t="s">
        <v>238</v>
      </c>
      <c r="S89" s="243" t="s">
        <v>150</v>
      </c>
      <c r="T89" s="244" t="s">
        <v>150</v>
      </c>
      <c r="U89" s="226">
        <v>5.7000000000000002E-2</v>
      </c>
      <c r="V89" s="226">
        <f>ROUND(E89*U89,2)</f>
        <v>9.0500000000000007</v>
      </c>
      <c r="W89" s="226"/>
      <c r="X89" s="226" t="s">
        <v>151</v>
      </c>
      <c r="Y89" s="215"/>
      <c r="Z89" s="215"/>
      <c r="AA89" s="215"/>
      <c r="AB89" s="215"/>
      <c r="AC89" s="215"/>
      <c r="AD89" s="215"/>
      <c r="AE89" s="215"/>
      <c r="AF89" s="215"/>
      <c r="AG89" s="215" t="s">
        <v>152</v>
      </c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>
      <c r="A90" s="222"/>
      <c r="B90" s="223"/>
      <c r="C90" s="260" t="s">
        <v>265</v>
      </c>
      <c r="D90" s="228"/>
      <c r="E90" s="229">
        <v>61.2</v>
      </c>
      <c r="F90" s="226"/>
      <c r="G90" s="226"/>
      <c r="H90" s="226"/>
      <c r="I90" s="226"/>
      <c r="J90" s="226"/>
      <c r="K90" s="226"/>
      <c r="L90" s="226"/>
      <c r="M90" s="226"/>
      <c r="N90" s="225"/>
      <c r="O90" s="225"/>
      <c r="P90" s="225"/>
      <c r="Q90" s="225"/>
      <c r="R90" s="226"/>
      <c r="S90" s="226"/>
      <c r="T90" s="226"/>
      <c r="U90" s="226"/>
      <c r="V90" s="226"/>
      <c r="W90" s="226"/>
      <c r="X90" s="226"/>
      <c r="Y90" s="215"/>
      <c r="Z90" s="215"/>
      <c r="AA90" s="215"/>
      <c r="AB90" s="215"/>
      <c r="AC90" s="215"/>
      <c r="AD90" s="215"/>
      <c r="AE90" s="215"/>
      <c r="AF90" s="215"/>
      <c r="AG90" s="215" t="s">
        <v>154</v>
      </c>
      <c r="AH90" s="215">
        <v>0</v>
      </c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>
      <c r="A91" s="222"/>
      <c r="B91" s="223"/>
      <c r="C91" s="260" t="s">
        <v>266</v>
      </c>
      <c r="D91" s="228"/>
      <c r="E91" s="229">
        <v>97.5625</v>
      </c>
      <c r="F91" s="226"/>
      <c r="G91" s="226"/>
      <c r="H91" s="226"/>
      <c r="I91" s="226"/>
      <c r="J91" s="226"/>
      <c r="K91" s="226"/>
      <c r="L91" s="226"/>
      <c r="M91" s="226"/>
      <c r="N91" s="225"/>
      <c r="O91" s="225"/>
      <c r="P91" s="225"/>
      <c r="Q91" s="225"/>
      <c r="R91" s="226"/>
      <c r="S91" s="226"/>
      <c r="T91" s="226"/>
      <c r="U91" s="226"/>
      <c r="V91" s="226"/>
      <c r="W91" s="226"/>
      <c r="X91" s="226"/>
      <c r="Y91" s="215"/>
      <c r="Z91" s="215"/>
      <c r="AA91" s="215"/>
      <c r="AB91" s="215"/>
      <c r="AC91" s="215"/>
      <c r="AD91" s="215"/>
      <c r="AE91" s="215"/>
      <c r="AF91" s="215"/>
      <c r="AG91" s="215" t="s">
        <v>154</v>
      </c>
      <c r="AH91" s="215">
        <v>0</v>
      </c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>
      <c r="A92" s="248">
        <v>28</v>
      </c>
      <c r="B92" s="249" t="s">
        <v>267</v>
      </c>
      <c r="C92" s="263" t="s">
        <v>268</v>
      </c>
      <c r="D92" s="250" t="s">
        <v>269</v>
      </c>
      <c r="E92" s="251">
        <v>1</v>
      </c>
      <c r="F92" s="252"/>
      <c r="G92" s="253">
        <f>ROUND(E92*F92,2)</f>
        <v>0</v>
      </c>
      <c r="H92" s="252"/>
      <c r="I92" s="253">
        <f>ROUND(E92*H92,2)</f>
        <v>0</v>
      </c>
      <c r="J92" s="252"/>
      <c r="K92" s="253">
        <f>ROUND(E92*J92,2)</f>
        <v>0</v>
      </c>
      <c r="L92" s="253">
        <v>21</v>
      </c>
      <c r="M92" s="253">
        <f>G92*(1+L92/100)</f>
        <v>0</v>
      </c>
      <c r="N92" s="251">
        <v>0</v>
      </c>
      <c r="O92" s="251">
        <f>ROUND(E92*N92,2)</f>
        <v>0</v>
      </c>
      <c r="P92" s="251">
        <v>0</v>
      </c>
      <c r="Q92" s="251">
        <f>ROUND(E92*P92,2)</f>
        <v>0</v>
      </c>
      <c r="R92" s="253"/>
      <c r="S92" s="253" t="s">
        <v>270</v>
      </c>
      <c r="T92" s="254" t="s">
        <v>271</v>
      </c>
      <c r="U92" s="226">
        <v>0</v>
      </c>
      <c r="V92" s="226">
        <f>ROUND(E92*U92,2)</f>
        <v>0</v>
      </c>
      <c r="W92" s="226"/>
      <c r="X92" s="226" t="s">
        <v>151</v>
      </c>
      <c r="Y92" s="215"/>
      <c r="Z92" s="215"/>
      <c r="AA92" s="215"/>
      <c r="AB92" s="215"/>
      <c r="AC92" s="215"/>
      <c r="AD92" s="215"/>
      <c r="AE92" s="215"/>
      <c r="AF92" s="215"/>
      <c r="AG92" s="215" t="s">
        <v>152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1">
      <c r="A93" s="238">
        <v>29</v>
      </c>
      <c r="B93" s="239" t="s">
        <v>272</v>
      </c>
      <c r="C93" s="259" t="s">
        <v>273</v>
      </c>
      <c r="D93" s="240" t="s">
        <v>148</v>
      </c>
      <c r="E93" s="241">
        <v>182.57687000000001</v>
      </c>
      <c r="F93" s="242"/>
      <c r="G93" s="243">
        <f>ROUND(E93*F93,2)</f>
        <v>0</v>
      </c>
      <c r="H93" s="242"/>
      <c r="I93" s="243">
        <f>ROUND(E93*H93,2)</f>
        <v>0</v>
      </c>
      <c r="J93" s="242"/>
      <c r="K93" s="243">
        <f>ROUND(E93*J93,2)</f>
        <v>0</v>
      </c>
      <c r="L93" s="243">
        <v>21</v>
      </c>
      <c r="M93" s="243">
        <f>G93*(1+L93/100)</f>
        <v>0</v>
      </c>
      <c r="N93" s="241">
        <v>2.9999999999999997E-4</v>
      </c>
      <c r="O93" s="241">
        <f>ROUND(E93*N93,2)</f>
        <v>0.05</v>
      </c>
      <c r="P93" s="241">
        <v>0</v>
      </c>
      <c r="Q93" s="241">
        <f>ROUND(E93*P93,2)</f>
        <v>0</v>
      </c>
      <c r="R93" s="243"/>
      <c r="S93" s="243" t="s">
        <v>270</v>
      </c>
      <c r="T93" s="244" t="s">
        <v>150</v>
      </c>
      <c r="U93" s="226">
        <v>0</v>
      </c>
      <c r="V93" s="226">
        <f>ROUND(E93*U93,2)</f>
        <v>0</v>
      </c>
      <c r="W93" s="226"/>
      <c r="X93" s="226" t="s">
        <v>233</v>
      </c>
      <c r="Y93" s="215"/>
      <c r="Z93" s="215"/>
      <c r="AA93" s="215"/>
      <c r="AB93" s="215"/>
      <c r="AC93" s="215"/>
      <c r="AD93" s="215"/>
      <c r="AE93" s="215"/>
      <c r="AF93" s="215"/>
      <c r="AG93" s="215" t="s">
        <v>234</v>
      </c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>
      <c r="A94" s="222"/>
      <c r="B94" s="223"/>
      <c r="C94" s="260" t="s">
        <v>274</v>
      </c>
      <c r="D94" s="228"/>
      <c r="E94" s="229">
        <v>182.57687999999999</v>
      </c>
      <c r="F94" s="226"/>
      <c r="G94" s="226"/>
      <c r="H94" s="226"/>
      <c r="I94" s="226"/>
      <c r="J94" s="226"/>
      <c r="K94" s="226"/>
      <c r="L94" s="226"/>
      <c r="M94" s="226"/>
      <c r="N94" s="225"/>
      <c r="O94" s="225"/>
      <c r="P94" s="225"/>
      <c r="Q94" s="225"/>
      <c r="R94" s="226"/>
      <c r="S94" s="226"/>
      <c r="T94" s="226"/>
      <c r="U94" s="226"/>
      <c r="V94" s="226"/>
      <c r="W94" s="226"/>
      <c r="X94" s="226"/>
      <c r="Y94" s="215"/>
      <c r="Z94" s="215"/>
      <c r="AA94" s="215"/>
      <c r="AB94" s="215"/>
      <c r="AC94" s="215"/>
      <c r="AD94" s="215"/>
      <c r="AE94" s="215"/>
      <c r="AF94" s="215"/>
      <c r="AG94" s="215" t="s">
        <v>154</v>
      </c>
      <c r="AH94" s="215">
        <v>0</v>
      </c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>
      <c r="A95" s="231" t="s">
        <v>144</v>
      </c>
      <c r="B95" s="232" t="s">
        <v>77</v>
      </c>
      <c r="C95" s="258" t="s">
        <v>78</v>
      </c>
      <c r="D95" s="233"/>
      <c r="E95" s="234"/>
      <c r="F95" s="235"/>
      <c r="G95" s="235">
        <f>SUMIF(AG96:AG98,"&lt;&gt;NOR",G96:G98)</f>
        <v>0</v>
      </c>
      <c r="H95" s="235"/>
      <c r="I95" s="235">
        <f>SUM(I96:I98)</f>
        <v>0</v>
      </c>
      <c r="J95" s="235"/>
      <c r="K95" s="235">
        <f>SUM(K96:K98)</f>
        <v>0</v>
      </c>
      <c r="L95" s="235"/>
      <c r="M95" s="235">
        <f>SUM(M96:M98)</f>
        <v>0</v>
      </c>
      <c r="N95" s="234"/>
      <c r="O95" s="234">
        <f>SUM(O96:O98)</f>
        <v>2.84</v>
      </c>
      <c r="P95" s="234"/>
      <c r="Q95" s="234">
        <f>SUM(Q96:Q98)</f>
        <v>0</v>
      </c>
      <c r="R95" s="235"/>
      <c r="S95" s="235"/>
      <c r="T95" s="236"/>
      <c r="U95" s="230"/>
      <c r="V95" s="230">
        <f>SUM(V96:V98)</f>
        <v>41.3</v>
      </c>
      <c r="W95" s="230"/>
      <c r="X95" s="230"/>
      <c r="AG95" t="s">
        <v>145</v>
      </c>
    </row>
    <row r="96" spans="1:60" outlineLevel="1">
      <c r="A96" s="238">
        <v>30</v>
      </c>
      <c r="B96" s="239" t="s">
        <v>275</v>
      </c>
      <c r="C96" s="259" t="s">
        <v>276</v>
      </c>
      <c r="D96" s="240" t="s">
        <v>148</v>
      </c>
      <c r="E96" s="241">
        <v>71.2</v>
      </c>
      <c r="F96" s="242"/>
      <c r="G96" s="243">
        <f>ROUND(E96*F96,2)</f>
        <v>0</v>
      </c>
      <c r="H96" s="242"/>
      <c r="I96" s="243">
        <f>ROUND(E96*H96,2)</f>
        <v>0</v>
      </c>
      <c r="J96" s="242"/>
      <c r="K96" s="243">
        <f>ROUND(E96*J96,2)</f>
        <v>0</v>
      </c>
      <c r="L96" s="243">
        <v>21</v>
      </c>
      <c r="M96" s="243">
        <f>G96*(1+L96/100)</f>
        <v>0</v>
      </c>
      <c r="N96" s="241">
        <v>3.9849999999999997E-2</v>
      </c>
      <c r="O96" s="241">
        <f>ROUND(E96*N96,2)</f>
        <v>2.84</v>
      </c>
      <c r="P96" s="241">
        <v>0</v>
      </c>
      <c r="Q96" s="241">
        <f>ROUND(E96*P96,2)</f>
        <v>0</v>
      </c>
      <c r="R96" s="243" t="s">
        <v>248</v>
      </c>
      <c r="S96" s="243" t="s">
        <v>150</v>
      </c>
      <c r="T96" s="244" t="s">
        <v>150</v>
      </c>
      <c r="U96" s="226">
        <v>0.57999999999999996</v>
      </c>
      <c r="V96" s="226">
        <f>ROUND(E96*U96,2)</f>
        <v>41.3</v>
      </c>
      <c r="W96" s="226"/>
      <c r="X96" s="226" t="s">
        <v>151</v>
      </c>
      <c r="Y96" s="215"/>
      <c r="Z96" s="215"/>
      <c r="AA96" s="215"/>
      <c r="AB96" s="215"/>
      <c r="AC96" s="215"/>
      <c r="AD96" s="215"/>
      <c r="AE96" s="215"/>
      <c r="AF96" s="215"/>
      <c r="AG96" s="215" t="s">
        <v>152</v>
      </c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1">
      <c r="A97" s="222"/>
      <c r="B97" s="223"/>
      <c r="C97" s="261" t="s">
        <v>277</v>
      </c>
      <c r="D97" s="246"/>
      <c r="E97" s="246"/>
      <c r="F97" s="246"/>
      <c r="G97" s="246"/>
      <c r="H97" s="226"/>
      <c r="I97" s="226"/>
      <c r="J97" s="226"/>
      <c r="K97" s="226"/>
      <c r="L97" s="226"/>
      <c r="M97" s="226"/>
      <c r="N97" s="225"/>
      <c r="O97" s="225"/>
      <c r="P97" s="225"/>
      <c r="Q97" s="225"/>
      <c r="R97" s="226"/>
      <c r="S97" s="226"/>
      <c r="T97" s="226"/>
      <c r="U97" s="226"/>
      <c r="V97" s="226"/>
      <c r="W97" s="226"/>
      <c r="X97" s="226"/>
      <c r="Y97" s="215"/>
      <c r="Z97" s="215"/>
      <c r="AA97" s="215"/>
      <c r="AB97" s="215"/>
      <c r="AC97" s="215"/>
      <c r="AD97" s="215"/>
      <c r="AE97" s="215"/>
      <c r="AF97" s="215"/>
      <c r="AG97" s="215" t="s">
        <v>161</v>
      </c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1">
      <c r="A98" s="222"/>
      <c r="B98" s="223"/>
      <c r="C98" s="260" t="s">
        <v>278</v>
      </c>
      <c r="D98" s="228"/>
      <c r="E98" s="229">
        <v>71.2</v>
      </c>
      <c r="F98" s="226"/>
      <c r="G98" s="226"/>
      <c r="H98" s="226"/>
      <c r="I98" s="226"/>
      <c r="J98" s="226"/>
      <c r="K98" s="226"/>
      <c r="L98" s="226"/>
      <c r="M98" s="226"/>
      <c r="N98" s="225"/>
      <c r="O98" s="225"/>
      <c r="P98" s="225"/>
      <c r="Q98" s="225"/>
      <c r="R98" s="226"/>
      <c r="S98" s="226"/>
      <c r="T98" s="226"/>
      <c r="U98" s="226"/>
      <c r="V98" s="226"/>
      <c r="W98" s="226"/>
      <c r="X98" s="226"/>
      <c r="Y98" s="215"/>
      <c r="Z98" s="215"/>
      <c r="AA98" s="215"/>
      <c r="AB98" s="215"/>
      <c r="AC98" s="215"/>
      <c r="AD98" s="215"/>
      <c r="AE98" s="215"/>
      <c r="AF98" s="215"/>
      <c r="AG98" s="215" t="s">
        <v>154</v>
      </c>
      <c r="AH98" s="215">
        <v>0</v>
      </c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>
      <c r="A99" s="231" t="s">
        <v>144</v>
      </c>
      <c r="B99" s="232" t="s">
        <v>79</v>
      </c>
      <c r="C99" s="258" t="s">
        <v>80</v>
      </c>
      <c r="D99" s="233"/>
      <c r="E99" s="234"/>
      <c r="F99" s="235"/>
      <c r="G99" s="235">
        <f>SUMIF(AG100:AG102,"&lt;&gt;NOR",G100:G102)</f>
        <v>0</v>
      </c>
      <c r="H99" s="235"/>
      <c r="I99" s="235">
        <f>SUM(I100:I102)</f>
        <v>0</v>
      </c>
      <c r="J99" s="235"/>
      <c r="K99" s="235">
        <f>SUM(K100:K102)</f>
        <v>0</v>
      </c>
      <c r="L99" s="235"/>
      <c r="M99" s="235">
        <f>SUM(M100:M102)</f>
        <v>0</v>
      </c>
      <c r="N99" s="234"/>
      <c r="O99" s="234">
        <f>SUM(O100:O102)</f>
        <v>1.25</v>
      </c>
      <c r="P99" s="234"/>
      <c r="Q99" s="234">
        <f>SUM(Q100:Q102)</f>
        <v>0</v>
      </c>
      <c r="R99" s="235"/>
      <c r="S99" s="235"/>
      <c r="T99" s="236"/>
      <c r="U99" s="230"/>
      <c r="V99" s="230">
        <f>SUM(V100:V102)</f>
        <v>1.1200000000000001</v>
      </c>
      <c r="W99" s="230"/>
      <c r="X99" s="230"/>
      <c r="AG99" t="s">
        <v>145</v>
      </c>
    </row>
    <row r="100" spans="1:60" outlineLevel="1">
      <c r="A100" s="238">
        <v>31</v>
      </c>
      <c r="B100" s="239" t="s">
        <v>279</v>
      </c>
      <c r="C100" s="259" t="s">
        <v>280</v>
      </c>
      <c r="D100" s="240" t="s">
        <v>169</v>
      </c>
      <c r="E100" s="241">
        <v>0.66</v>
      </c>
      <c r="F100" s="242"/>
      <c r="G100" s="243">
        <f>ROUND(E100*F100,2)</f>
        <v>0</v>
      </c>
      <c r="H100" s="242"/>
      <c r="I100" s="243">
        <f>ROUND(E100*H100,2)</f>
        <v>0</v>
      </c>
      <c r="J100" s="242"/>
      <c r="K100" s="243">
        <f>ROUND(E100*J100,2)</f>
        <v>0</v>
      </c>
      <c r="L100" s="243">
        <v>21</v>
      </c>
      <c r="M100" s="243">
        <f>G100*(1+L100/100)</f>
        <v>0</v>
      </c>
      <c r="N100" s="241">
        <v>1.8907700000000001</v>
      </c>
      <c r="O100" s="241">
        <f>ROUND(E100*N100,2)</f>
        <v>1.25</v>
      </c>
      <c r="P100" s="241">
        <v>0</v>
      </c>
      <c r="Q100" s="241">
        <f>ROUND(E100*P100,2)</f>
        <v>0</v>
      </c>
      <c r="R100" s="243" t="s">
        <v>281</v>
      </c>
      <c r="S100" s="243" t="s">
        <v>150</v>
      </c>
      <c r="T100" s="244" t="s">
        <v>150</v>
      </c>
      <c r="U100" s="226">
        <v>1.6950000000000001</v>
      </c>
      <c r="V100" s="226">
        <f>ROUND(E100*U100,2)</f>
        <v>1.1200000000000001</v>
      </c>
      <c r="W100" s="226"/>
      <c r="X100" s="226" t="s">
        <v>151</v>
      </c>
      <c r="Y100" s="215"/>
      <c r="Z100" s="215"/>
      <c r="AA100" s="215"/>
      <c r="AB100" s="215"/>
      <c r="AC100" s="215"/>
      <c r="AD100" s="215"/>
      <c r="AE100" s="215"/>
      <c r="AF100" s="215"/>
      <c r="AG100" s="215" t="s">
        <v>152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>
      <c r="A101" s="222"/>
      <c r="B101" s="223"/>
      <c r="C101" s="261" t="s">
        <v>282</v>
      </c>
      <c r="D101" s="246"/>
      <c r="E101" s="246"/>
      <c r="F101" s="246"/>
      <c r="G101" s="246"/>
      <c r="H101" s="226"/>
      <c r="I101" s="226"/>
      <c r="J101" s="226"/>
      <c r="K101" s="226"/>
      <c r="L101" s="226"/>
      <c r="M101" s="226"/>
      <c r="N101" s="225"/>
      <c r="O101" s="225"/>
      <c r="P101" s="225"/>
      <c r="Q101" s="225"/>
      <c r="R101" s="226"/>
      <c r="S101" s="226"/>
      <c r="T101" s="226"/>
      <c r="U101" s="226"/>
      <c r="V101" s="226"/>
      <c r="W101" s="226"/>
      <c r="X101" s="226"/>
      <c r="Y101" s="215"/>
      <c r="Z101" s="215"/>
      <c r="AA101" s="215"/>
      <c r="AB101" s="215"/>
      <c r="AC101" s="215"/>
      <c r="AD101" s="215"/>
      <c r="AE101" s="215"/>
      <c r="AF101" s="215"/>
      <c r="AG101" s="215" t="s">
        <v>161</v>
      </c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>
      <c r="A102" s="222"/>
      <c r="B102" s="223"/>
      <c r="C102" s="260" t="s">
        <v>283</v>
      </c>
      <c r="D102" s="228"/>
      <c r="E102" s="229">
        <v>0.66</v>
      </c>
      <c r="F102" s="226"/>
      <c r="G102" s="226"/>
      <c r="H102" s="226"/>
      <c r="I102" s="226"/>
      <c r="J102" s="226"/>
      <c r="K102" s="226"/>
      <c r="L102" s="226"/>
      <c r="M102" s="226"/>
      <c r="N102" s="225"/>
      <c r="O102" s="225"/>
      <c r="P102" s="225"/>
      <c r="Q102" s="225"/>
      <c r="R102" s="226"/>
      <c r="S102" s="226"/>
      <c r="T102" s="226"/>
      <c r="U102" s="226"/>
      <c r="V102" s="226"/>
      <c r="W102" s="226"/>
      <c r="X102" s="226"/>
      <c r="Y102" s="215"/>
      <c r="Z102" s="215"/>
      <c r="AA102" s="215"/>
      <c r="AB102" s="215"/>
      <c r="AC102" s="215"/>
      <c r="AD102" s="215"/>
      <c r="AE102" s="215"/>
      <c r="AF102" s="215"/>
      <c r="AG102" s="215" t="s">
        <v>154</v>
      </c>
      <c r="AH102" s="215">
        <v>0</v>
      </c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>
      <c r="A103" s="231" t="s">
        <v>144</v>
      </c>
      <c r="B103" s="232" t="s">
        <v>81</v>
      </c>
      <c r="C103" s="258" t="s">
        <v>82</v>
      </c>
      <c r="D103" s="233"/>
      <c r="E103" s="234"/>
      <c r="F103" s="235"/>
      <c r="G103" s="235">
        <f>SUMIF(AG104:AG120,"&lt;&gt;NOR",G104:G120)</f>
        <v>0</v>
      </c>
      <c r="H103" s="235"/>
      <c r="I103" s="235">
        <f>SUM(I104:I120)</f>
        <v>0</v>
      </c>
      <c r="J103" s="235"/>
      <c r="K103" s="235">
        <f>SUM(K104:K120)</f>
        <v>0</v>
      </c>
      <c r="L103" s="235"/>
      <c r="M103" s="235">
        <f>SUM(M104:M120)</f>
        <v>0</v>
      </c>
      <c r="N103" s="234"/>
      <c r="O103" s="234">
        <f>SUM(O104:O120)</f>
        <v>33.26</v>
      </c>
      <c r="P103" s="234"/>
      <c r="Q103" s="234">
        <f>SUM(Q104:Q120)</f>
        <v>0</v>
      </c>
      <c r="R103" s="235"/>
      <c r="S103" s="235"/>
      <c r="T103" s="236"/>
      <c r="U103" s="230"/>
      <c r="V103" s="230">
        <f>SUM(V104:V120)</f>
        <v>9.68</v>
      </c>
      <c r="W103" s="230"/>
      <c r="X103" s="230"/>
      <c r="AG103" t="s">
        <v>145</v>
      </c>
    </row>
    <row r="104" spans="1:60" ht="20.399999999999999" outlineLevel="1">
      <c r="A104" s="238">
        <v>32</v>
      </c>
      <c r="B104" s="239" t="s">
        <v>284</v>
      </c>
      <c r="C104" s="259" t="s">
        <v>285</v>
      </c>
      <c r="D104" s="240" t="s">
        <v>148</v>
      </c>
      <c r="E104" s="241">
        <v>39.975000000000001</v>
      </c>
      <c r="F104" s="242"/>
      <c r="G104" s="243">
        <f>ROUND(E104*F104,2)</f>
        <v>0</v>
      </c>
      <c r="H104" s="242"/>
      <c r="I104" s="243">
        <f>ROUND(E104*H104,2)</f>
        <v>0</v>
      </c>
      <c r="J104" s="242"/>
      <c r="K104" s="243">
        <f>ROUND(E104*J104,2)</f>
        <v>0</v>
      </c>
      <c r="L104" s="243">
        <v>21</v>
      </c>
      <c r="M104" s="243">
        <f>G104*(1+L104/100)</f>
        <v>0</v>
      </c>
      <c r="N104" s="241">
        <v>0.441</v>
      </c>
      <c r="O104" s="241">
        <f>ROUND(E104*N104,2)</f>
        <v>17.63</v>
      </c>
      <c r="P104" s="241">
        <v>0</v>
      </c>
      <c r="Q104" s="241">
        <f>ROUND(E104*P104,2)</f>
        <v>0</v>
      </c>
      <c r="R104" s="243" t="s">
        <v>149</v>
      </c>
      <c r="S104" s="243" t="s">
        <v>150</v>
      </c>
      <c r="T104" s="244" t="s">
        <v>150</v>
      </c>
      <c r="U104" s="226">
        <v>2.9000000000000001E-2</v>
      </c>
      <c r="V104" s="226">
        <f>ROUND(E104*U104,2)</f>
        <v>1.1599999999999999</v>
      </c>
      <c r="W104" s="226"/>
      <c r="X104" s="226" t="s">
        <v>151</v>
      </c>
      <c r="Y104" s="215"/>
      <c r="Z104" s="215"/>
      <c r="AA104" s="215"/>
      <c r="AB104" s="215"/>
      <c r="AC104" s="215"/>
      <c r="AD104" s="215"/>
      <c r="AE104" s="215"/>
      <c r="AF104" s="215"/>
      <c r="AG104" s="215" t="s">
        <v>152</v>
      </c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>
      <c r="A105" s="222"/>
      <c r="B105" s="223"/>
      <c r="C105" s="260" t="s">
        <v>153</v>
      </c>
      <c r="D105" s="228"/>
      <c r="E105" s="229">
        <v>39.975000000000001</v>
      </c>
      <c r="F105" s="226"/>
      <c r="G105" s="226"/>
      <c r="H105" s="226"/>
      <c r="I105" s="226"/>
      <c r="J105" s="226"/>
      <c r="K105" s="226"/>
      <c r="L105" s="226"/>
      <c r="M105" s="226"/>
      <c r="N105" s="225"/>
      <c r="O105" s="225"/>
      <c r="P105" s="225"/>
      <c r="Q105" s="225"/>
      <c r="R105" s="226"/>
      <c r="S105" s="226"/>
      <c r="T105" s="226"/>
      <c r="U105" s="226"/>
      <c r="V105" s="226"/>
      <c r="W105" s="226"/>
      <c r="X105" s="226"/>
      <c r="Y105" s="215"/>
      <c r="Z105" s="215"/>
      <c r="AA105" s="215"/>
      <c r="AB105" s="215"/>
      <c r="AC105" s="215"/>
      <c r="AD105" s="215"/>
      <c r="AE105" s="215"/>
      <c r="AF105" s="215"/>
      <c r="AG105" s="215" t="s">
        <v>154</v>
      </c>
      <c r="AH105" s="215">
        <v>0</v>
      </c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ht="20.399999999999999" outlineLevel="1">
      <c r="A106" s="238">
        <v>33</v>
      </c>
      <c r="B106" s="239" t="s">
        <v>286</v>
      </c>
      <c r="C106" s="259" t="s">
        <v>287</v>
      </c>
      <c r="D106" s="240" t="s">
        <v>148</v>
      </c>
      <c r="E106" s="241">
        <v>39.075000000000003</v>
      </c>
      <c r="F106" s="242"/>
      <c r="G106" s="243">
        <f>ROUND(E106*F106,2)</f>
        <v>0</v>
      </c>
      <c r="H106" s="242"/>
      <c r="I106" s="243">
        <f>ROUND(E106*H106,2)</f>
        <v>0</v>
      </c>
      <c r="J106" s="242"/>
      <c r="K106" s="243">
        <f>ROUND(E106*J106,2)</f>
        <v>0</v>
      </c>
      <c r="L106" s="243">
        <v>21</v>
      </c>
      <c r="M106" s="243">
        <f>G106*(1+L106/100)</f>
        <v>0</v>
      </c>
      <c r="N106" s="241">
        <v>0.21099999999999999</v>
      </c>
      <c r="O106" s="241">
        <f>ROUND(E106*N106,2)</f>
        <v>8.24</v>
      </c>
      <c r="P106" s="241">
        <v>0</v>
      </c>
      <c r="Q106" s="241">
        <f>ROUND(E106*P106,2)</f>
        <v>0</v>
      </c>
      <c r="R106" s="243" t="s">
        <v>149</v>
      </c>
      <c r="S106" s="243" t="s">
        <v>150</v>
      </c>
      <c r="T106" s="244" t="s">
        <v>150</v>
      </c>
      <c r="U106" s="226">
        <v>7.1999999999999995E-2</v>
      </c>
      <c r="V106" s="226">
        <f>ROUND(E106*U106,2)</f>
        <v>2.81</v>
      </c>
      <c r="W106" s="226"/>
      <c r="X106" s="226" t="s">
        <v>151</v>
      </c>
      <c r="Y106" s="215"/>
      <c r="Z106" s="215"/>
      <c r="AA106" s="215"/>
      <c r="AB106" s="215"/>
      <c r="AC106" s="215"/>
      <c r="AD106" s="215"/>
      <c r="AE106" s="215"/>
      <c r="AF106" s="215"/>
      <c r="AG106" s="215" t="s">
        <v>152</v>
      </c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>
      <c r="A107" s="222"/>
      <c r="B107" s="223"/>
      <c r="C107" s="261" t="s">
        <v>288</v>
      </c>
      <c r="D107" s="246"/>
      <c r="E107" s="246"/>
      <c r="F107" s="246"/>
      <c r="G107" s="246"/>
      <c r="H107" s="226"/>
      <c r="I107" s="226"/>
      <c r="J107" s="226"/>
      <c r="K107" s="226"/>
      <c r="L107" s="226"/>
      <c r="M107" s="226"/>
      <c r="N107" s="225"/>
      <c r="O107" s="225"/>
      <c r="P107" s="225"/>
      <c r="Q107" s="225"/>
      <c r="R107" s="226"/>
      <c r="S107" s="226"/>
      <c r="T107" s="226"/>
      <c r="U107" s="226"/>
      <c r="V107" s="226"/>
      <c r="W107" s="226"/>
      <c r="X107" s="226"/>
      <c r="Y107" s="215"/>
      <c r="Z107" s="215"/>
      <c r="AA107" s="215"/>
      <c r="AB107" s="215"/>
      <c r="AC107" s="215"/>
      <c r="AD107" s="215"/>
      <c r="AE107" s="215"/>
      <c r="AF107" s="215"/>
      <c r="AG107" s="215" t="s">
        <v>161</v>
      </c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1">
      <c r="A108" s="222"/>
      <c r="B108" s="223"/>
      <c r="C108" s="260" t="s">
        <v>157</v>
      </c>
      <c r="D108" s="228"/>
      <c r="E108" s="229">
        <v>39.075000000000003</v>
      </c>
      <c r="F108" s="226"/>
      <c r="G108" s="226"/>
      <c r="H108" s="226"/>
      <c r="I108" s="226"/>
      <c r="J108" s="226"/>
      <c r="K108" s="226"/>
      <c r="L108" s="226"/>
      <c r="M108" s="226"/>
      <c r="N108" s="225"/>
      <c r="O108" s="225"/>
      <c r="P108" s="225"/>
      <c r="Q108" s="225"/>
      <c r="R108" s="226"/>
      <c r="S108" s="226"/>
      <c r="T108" s="226"/>
      <c r="U108" s="226"/>
      <c r="V108" s="226"/>
      <c r="W108" s="226"/>
      <c r="X108" s="226"/>
      <c r="Y108" s="215"/>
      <c r="Z108" s="215"/>
      <c r="AA108" s="215"/>
      <c r="AB108" s="215"/>
      <c r="AC108" s="215"/>
      <c r="AD108" s="215"/>
      <c r="AE108" s="215"/>
      <c r="AF108" s="215"/>
      <c r="AG108" s="215" t="s">
        <v>154</v>
      </c>
      <c r="AH108" s="215">
        <v>0</v>
      </c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1">
      <c r="A109" s="238">
        <v>34</v>
      </c>
      <c r="B109" s="239" t="s">
        <v>289</v>
      </c>
      <c r="C109" s="259" t="s">
        <v>290</v>
      </c>
      <c r="D109" s="240" t="s">
        <v>148</v>
      </c>
      <c r="E109" s="241">
        <v>39.075000000000003</v>
      </c>
      <c r="F109" s="242"/>
      <c r="G109" s="243">
        <f>ROUND(E109*F109,2)</f>
        <v>0</v>
      </c>
      <c r="H109" s="242"/>
      <c r="I109" s="243">
        <f>ROUND(E109*H109,2)</f>
        <v>0</v>
      </c>
      <c r="J109" s="242"/>
      <c r="K109" s="243">
        <f>ROUND(E109*J109,2)</f>
        <v>0</v>
      </c>
      <c r="L109" s="243">
        <v>21</v>
      </c>
      <c r="M109" s="243">
        <f>G109*(1+L109/100)</f>
        <v>0</v>
      </c>
      <c r="N109" s="241">
        <v>6.5199999999999998E-3</v>
      </c>
      <c r="O109" s="241">
        <f>ROUND(E109*N109,2)</f>
        <v>0.25</v>
      </c>
      <c r="P109" s="241">
        <v>0</v>
      </c>
      <c r="Q109" s="241">
        <f>ROUND(E109*P109,2)</f>
        <v>0</v>
      </c>
      <c r="R109" s="243" t="s">
        <v>149</v>
      </c>
      <c r="S109" s="243" t="s">
        <v>150</v>
      </c>
      <c r="T109" s="244" t="s">
        <v>150</v>
      </c>
      <c r="U109" s="226">
        <v>4.0000000000000001E-3</v>
      </c>
      <c r="V109" s="226">
        <f>ROUND(E109*U109,2)</f>
        <v>0.16</v>
      </c>
      <c r="W109" s="226"/>
      <c r="X109" s="226" t="s">
        <v>151</v>
      </c>
      <c r="Y109" s="215"/>
      <c r="Z109" s="215"/>
      <c r="AA109" s="215"/>
      <c r="AB109" s="215"/>
      <c r="AC109" s="215"/>
      <c r="AD109" s="215"/>
      <c r="AE109" s="215"/>
      <c r="AF109" s="215"/>
      <c r="AG109" s="215" t="s">
        <v>152</v>
      </c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1">
      <c r="A110" s="222"/>
      <c r="B110" s="223"/>
      <c r="C110" s="260" t="s">
        <v>157</v>
      </c>
      <c r="D110" s="228"/>
      <c r="E110" s="229">
        <v>39.075000000000003</v>
      </c>
      <c r="F110" s="226"/>
      <c r="G110" s="226"/>
      <c r="H110" s="226"/>
      <c r="I110" s="226"/>
      <c r="J110" s="226"/>
      <c r="K110" s="226"/>
      <c r="L110" s="226"/>
      <c r="M110" s="226"/>
      <c r="N110" s="225"/>
      <c r="O110" s="225"/>
      <c r="P110" s="225"/>
      <c r="Q110" s="225"/>
      <c r="R110" s="226"/>
      <c r="S110" s="226"/>
      <c r="T110" s="226"/>
      <c r="U110" s="226"/>
      <c r="V110" s="226"/>
      <c r="W110" s="226"/>
      <c r="X110" s="226"/>
      <c r="Y110" s="215"/>
      <c r="Z110" s="215"/>
      <c r="AA110" s="215"/>
      <c r="AB110" s="215"/>
      <c r="AC110" s="215"/>
      <c r="AD110" s="215"/>
      <c r="AE110" s="215"/>
      <c r="AF110" s="215"/>
      <c r="AG110" s="215" t="s">
        <v>154</v>
      </c>
      <c r="AH110" s="215">
        <v>0</v>
      </c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1">
      <c r="A111" s="238">
        <v>35</v>
      </c>
      <c r="B111" s="239" t="s">
        <v>291</v>
      </c>
      <c r="C111" s="259" t="s">
        <v>292</v>
      </c>
      <c r="D111" s="240" t="s">
        <v>148</v>
      </c>
      <c r="E111" s="241">
        <v>61.7</v>
      </c>
      <c r="F111" s="242"/>
      <c r="G111" s="243">
        <f>ROUND(E111*F111,2)</f>
        <v>0</v>
      </c>
      <c r="H111" s="242"/>
      <c r="I111" s="243">
        <f>ROUND(E111*H111,2)</f>
        <v>0</v>
      </c>
      <c r="J111" s="242"/>
      <c r="K111" s="243">
        <f>ROUND(E111*J111,2)</f>
        <v>0</v>
      </c>
      <c r="L111" s="243">
        <v>21</v>
      </c>
      <c r="M111" s="243">
        <f>G111*(1+L111/100)</f>
        <v>0</v>
      </c>
      <c r="N111" s="241">
        <v>5.0000000000000001E-4</v>
      </c>
      <c r="O111" s="241">
        <f>ROUND(E111*N111,2)</f>
        <v>0.03</v>
      </c>
      <c r="P111" s="241">
        <v>0</v>
      </c>
      <c r="Q111" s="241">
        <f>ROUND(E111*P111,2)</f>
        <v>0</v>
      </c>
      <c r="R111" s="243" t="s">
        <v>149</v>
      </c>
      <c r="S111" s="243" t="s">
        <v>150</v>
      </c>
      <c r="T111" s="244" t="s">
        <v>150</v>
      </c>
      <c r="U111" s="226">
        <v>2E-3</v>
      </c>
      <c r="V111" s="226">
        <f>ROUND(E111*U111,2)</f>
        <v>0.12</v>
      </c>
      <c r="W111" s="226"/>
      <c r="X111" s="226" t="s">
        <v>151</v>
      </c>
      <c r="Y111" s="215"/>
      <c r="Z111" s="215"/>
      <c r="AA111" s="215"/>
      <c r="AB111" s="215"/>
      <c r="AC111" s="215"/>
      <c r="AD111" s="215"/>
      <c r="AE111" s="215"/>
      <c r="AF111" s="215"/>
      <c r="AG111" s="215" t="s">
        <v>152</v>
      </c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1">
      <c r="A112" s="222"/>
      <c r="B112" s="223"/>
      <c r="C112" s="261" t="s">
        <v>293</v>
      </c>
      <c r="D112" s="246"/>
      <c r="E112" s="246"/>
      <c r="F112" s="246"/>
      <c r="G112" s="246"/>
      <c r="H112" s="226"/>
      <c r="I112" s="226"/>
      <c r="J112" s="226"/>
      <c r="K112" s="226"/>
      <c r="L112" s="226"/>
      <c r="M112" s="226"/>
      <c r="N112" s="225"/>
      <c r="O112" s="225"/>
      <c r="P112" s="225"/>
      <c r="Q112" s="225"/>
      <c r="R112" s="226"/>
      <c r="S112" s="226"/>
      <c r="T112" s="226"/>
      <c r="U112" s="226"/>
      <c r="V112" s="226"/>
      <c r="W112" s="226"/>
      <c r="X112" s="226"/>
      <c r="Y112" s="215"/>
      <c r="Z112" s="215"/>
      <c r="AA112" s="215"/>
      <c r="AB112" s="215"/>
      <c r="AC112" s="215"/>
      <c r="AD112" s="215"/>
      <c r="AE112" s="215"/>
      <c r="AF112" s="215"/>
      <c r="AG112" s="215" t="s">
        <v>161</v>
      </c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1">
      <c r="A113" s="222"/>
      <c r="B113" s="223"/>
      <c r="C113" s="260" t="s">
        <v>294</v>
      </c>
      <c r="D113" s="228"/>
      <c r="E113" s="229">
        <v>61.7</v>
      </c>
      <c r="F113" s="226"/>
      <c r="G113" s="226"/>
      <c r="H113" s="226"/>
      <c r="I113" s="226"/>
      <c r="J113" s="226"/>
      <c r="K113" s="226"/>
      <c r="L113" s="226"/>
      <c r="M113" s="226"/>
      <c r="N113" s="225"/>
      <c r="O113" s="225"/>
      <c r="P113" s="225"/>
      <c r="Q113" s="225"/>
      <c r="R113" s="226"/>
      <c r="S113" s="226"/>
      <c r="T113" s="226"/>
      <c r="U113" s="226"/>
      <c r="V113" s="226"/>
      <c r="W113" s="226"/>
      <c r="X113" s="226"/>
      <c r="Y113" s="215"/>
      <c r="Z113" s="215"/>
      <c r="AA113" s="215"/>
      <c r="AB113" s="215"/>
      <c r="AC113" s="215"/>
      <c r="AD113" s="215"/>
      <c r="AE113" s="215"/>
      <c r="AF113" s="215"/>
      <c r="AG113" s="215" t="s">
        <v>154</v>
      </c>
      <c r="AH113" s="215">
        <v>0</v>
      </c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ht="20.399999999999999" outlineLevel="1">
      <c r="A114" s="238">
        <v>36</v>
      </c>
      <c r="B114" s="239" t="s">
        <v>295</v>
      </c>
      <c r="C114" s="259" t="s">
        <v>296</v>
      </c>
      <c r="D114" s="240" t="s">
        <v>148</v>
      </c>
      <c r="E114" s="241">
        <v>61.7</v>
      </c>
      <c r="F114" s="242"/>
      <c r="G114" s="243">
        <f>ROUND(E114*F114,2)</f>
        <v>0</v>
      </c>
      <c r="H114" s="242"/>
      <c r="I114" s="243">
        <f>ROUND(E114*H114,2)</f>
        <v>0</v>
      </c>
      <c r="J114" s="242"/>
      <c r="K114" s="243">
        <f>ROUND(E114*J114,2)</f>
        <v>0</v>
      </c>
      <c r="L114" s="243">
        <v>21</v>
      </c>
      <c r="M114" s="243">
        <f>G114*(1+L114/100)</f>
        <v>0</v>
      </c>
      <c r="N114" s="241">
        <v>0.10373</v>
      </c>
      <c r="O114" s="241">
        <f>ROUND(E114*N114,2)</f>
        <v>6.4</v>
      </c>
      <c r="P114" s="241">
        <v>0</v>
      </c>
      <c r="Q114" s="241">
        <f>ROUND(E114*P114,2)</f>
        <v>0</v>
      </c>
      <c r="R114" s="243" t="s">
        <v>149</v>
      </c>
      <c r="S114" s="243" t="s">
        <v>150</v>
      </c>
      <c r="T114" s="244" t="s">
        <v>150</v>
      </c>
      <c r="U114" s="226">
        <v>6.4000000000000001E-2</v>
      </c>
      <c r="V114" s="226">
        <f>ROUND(E114*U114,2)</f>
        <v>3.95</v>
      </c>
      <c r="W114" s="226"/>
      <c r="X114" s="226" t="s">
        <v>151</v>
      </c>
      <c r="Y114" s="215"/>
      <c r="Z114" s="215"/>
      <c r="AA114" s="215"/>
      <c r="AB114" s="215"/>
      <c r="AC114" s="215"/>
      <c r="AD114" s="215"/>
      <c r="AE114" s="215"/>
      <c r="AF114" s="215"/>
      <c r="AG114" s="215" t="s">
        <v>152</v>
      </c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>
      <c r="A115" s="222"/>
      <c r="B115" s="223"/>
      <c r="C115" s="260" t="s">
        <v>294</v>
      </c>
      <c r="D115" s="228"/>
      <c r="E115" s="229">
        <v>61.7</v>
      </c>
      <c r="F115" s="226"/>
      <c r="G115" s="226"/>
      <c r="H115" s="226"/>
      <c r="I115" s="226"/>
      <c r="J115" s="226"/>
      <c r="K115" s="226"/>
      <c r="L115" s="226"/>
      <c r="M115" s="226"/>
      <c r="N115" s="225"/>
      <c r="O115" s="225"/>
      <c r="P115" s="225"/>
      <c r="Q115" s="225"/>
      <c r="R115" s="226"/>
      <c r="S115" s="226"/>
      <c r="T115" s="226"/>
      <c r="U115" s="226"/>
      <c r="V115" s="226"/>
      <c r="W115" s="226"/>
      <c r="X115" s="226"/>
      <c r="Y115" s="215"/>
      <c r="Z115" s="215"/>
      <c r="AA115" s="215"/>
      <c r="AB115" s="215"/>
      <c r="AC115" s="215"/>
      <c r="AD115" s="215"/>
      <c r="AE115" s="215"/>
      <c r="AF115" s="215"/>
      <c r="AG115" s="215" t="s">
        <v>154</v>
      </c>
      <c r="AH115" s="215">
        <v>0</v>
      </c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1">
      <c r="A116" s="238">
        <v>37</v>
      </c>
      <c r="B116" s="239" t="s">
        <v>297</v>
      </c>
      <c r="C116" s="259" t="s">
        <v>298</v>
      </c>
      <c r="D116" s="240" t="s">
        <v>148</v>
      </c>
      <c r="E116" s="241">
        <v>3.28</v>
      </c>
      <c r="F116" s="242"/>
      <c r="G116" s="243">
        <f>ROUND(E116*F116,2)</f>
        <v>0</v>
      </c>
      <c r="H116" s="242"/>
      <c r="I116" s="243">
        <f>ROUND(E116*H116,2)</f>
        <v>0</v>
      </c>
      <c r="J116" s="242"/>
      <c r="K116" s="243">
        <f>ROUND(E116*J116,2)</f>
        <v>0</v>
      </c>
      <c r="L116" s="243">
        <v>21</v>
      </c>
      <c r="M116" s="243">
        <f>G116*(1+L116/100)</f>
        <v>0</v>
      </c>
      <c r="N116" s="241">
        <v>7.3899999999999993E-2</v>
      </c>
      <c r="O116" s="241">
        <f>ROUND(E116*N116,2)</f>
        <v>0.24</v>
      </c>
      <c r="P116" s="241">
        <v>0</v>
      </c>
      <c r="Q116" s="241">
        <f>ROUND(E116*P116,2)</f>
        <v>0</v>
      </c>
      <c r="R116" s="243" t="s">
        <v>149</v>
      </c>
      <c r="S116" s="243" t="s">
        <v>150</v>
      </c>
      <c r="T116" s="244" t="s">
        <v>150</v>
      </c>
      <c r="U116" s="226">
        <v>0.45200000000000001</v>
      </c>
      <c r="V116" s="226">
        <f>ROUND(E116*U116,2)</f>
        <v>1.48</v>
      </c>
      <c r="W116" s="226"/>
      <c r="X116" s="226" t="s">
        <v>151</v>
      </c>
      <c r="Y116" s="215"/>
      <c r="Z116" s="215"/>
      <c r="AA116" s="215"/>
      <c r="AB116" s="215"/>
      <c r="AC116" s="215"/>
      <c r="AD116" s="215"/>
      <c r="AE116" s="215"/>
      <c r="AF116" s="215"/>
      <c r="AG116" s="215" t="s">
        <v>152</v>
      </c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ht="21" outlineLevel="1">
      <c r="A117" s="222"/>
      <c r="B117" s="223"/>
      <c r="C117" s="261" t="s">
        <v>299</v>
      </c>
      <c r="D117" s="246"/>
      <c r="E117" s="246"/>
      <c r="F117" s="246"/>
      <c r="G117" s="246"/>
      <c r="H117" s="226"/>
      <c r="I117" s="226"/>
      <c r="J117" s="226"/>
      <c r="K117" s="226"/>
      <c r="L117" s="226"/>
      <c r="M117" s="226"/>
      <c r="N117" s="225"/>
      <c r="O117" s="225"/>
      <c r="P117" s="225"/>
      <c r="Q117" s="225"/>
      <c r="R117" s="226"/>
      <c r="S117" s="226"/>
      <c r="T117" s="226"/>
      <c r="U117" s="226"/>
      <c r="V117" s="226"/>
      <c r="W117" s="226"/>
      <c r="X117" s="226"/>
      <c r="Y117" s="215"/>
      <c r="Z117" s="215"/>
      <c r="AA117" s="215"/>
      <c r="AB117" s="215"/>
      <c r="AC117" s="215"/>
      <c r="AD117" s="215"/>
      <c r="AE117" s="215"/>
      <c r="AF117" s="215"/>
      <c r="AG117" s="215" t="s">
        <v>161</v>
      </c>
      <c r="AH117" s="215"/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45" t="str">
        <f>C117</f>
        <v>s provedením lože z kameniva drceného, s vyplněním spár, s dvojitým hutněním a se smetením přebytečného materiálu na krajnici. S dodáním hmot pro lože a výplň spár.</v>
      </c>
      <c r="BB117" s="215"/>
      <c r="BC117" s="215"/>
      <c r="BD117" s="215"/>
      <c r="BE117" s="215"/>
      <c r="BF117" s="215"/>
      <c r="BG117" s="215"/>
      <c r="BH117" s="215"/>
    </row>
    <row r="118" spans="1:60" outlineLevel="1">
      <c r="A118" s="222"/>
      <c r="B118" s="223"/>
      <c r="C118" s="260" t="s">
        <v>300</v>
      </c>
      <c r="D118" s="228"/>
      <c r="E118" s="229">
        <v>3.28</v>
      </c>
      <c r="F118" s="226"/>
      <c r="G118" s="226"/>
      <c r="H118" s="226"/>
      <c r="I118" s="226"/>
      <c r="J118" s="226"/>
      <c r="K118" s="226"/>
      <c r="L118" s="226"/>
      <c r="M118" s="226"/>
      <c r="N118" s="225"/>
      <c r="O118" s="225"/>
      <c r="P118" s="225"/>
      <c r="Q118" s="225"/>
      <c r="R118" s="226"/>
      <c r="S118" s="226"/>
      <c r="T118" s="226"/>
      <c r="U118" s="226"/>
      <c r="V118" s="226"/>
      <c r="W118" s="226"/>
      <c r="X118" s="226"/>
      <c r="Y118" s="215"/>
      <c r="Z118" s="215"/>
      <c r="AA118" s="215"/>
      <c r="AB118" s="215"/>
      <c r="AC118" s="215"/>
      <c r="AD118" s="215"/>
      <c r="AE118" s="215"/>
      <c r="AF118" s="215"/>
      <c r="AG118" s="215" t="s">
        <v>154</v>
      </c>
      <c r="AH118" s="215">
        <v>0</v>
      </c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1">
      <c r="A119" s="238">
        <v>38</v>
      </c>
      <c r="B119" s="239" t="s">
        <v>301</v>
      </c>
      <c r="C119" s="259" t="s">
        <v>302</v>
      </c>
      <c r="D119" s="240" t="s">
        <v>148</v>
      </c>
      <c r="E119" s="241">
        <v>3.6080000000000001</v>
      </c>
      <c r="F119" s="242"/>
      <c r="G119" s="243">
        <f>ROUND(E119*F119,2)</f>
        <v>0</v>
      </c>
      <c r="H119" s="242"/>
      <c r="I119" s="243">
        <f>ROUND(E119*H119,2)</f>
        <v>0</v>
      </c>
      <c r="J119" s="242"/>
      <c r="K119" s="243">
        <f>ROUND(E119*J119,2)</f>
        <v>0</v>
      </c>
      <c r="L119" s="243">
        <v>21</v>
      </c>
      <c r="M119" s="243">
        <f>G119*(1+L119/100)</f>
        <v>0</v>
      </c>
      <c r="N119" s="241">
        <v>0.129</v>
      </c>
      <c r="O119" s="241">
        <f>ROUND(E119*N119,2)</f>
        <v>0.47</v>
      </c>
      <c r="P119" s="241">
        <v>0</v>
      </c>
      <c r="Q119" s="241">
        <f>ROUND(E119*P119,2)</f>
        <v>0</v>
      </c>
      <c r="R119" s="243" t="s">
        <v>232</v>
      </c>
      <c r="S119" s="243" t="s">
        <v>150</v>
      </c>
      <c r="T119" s="244" t="s">
        <v>150</v>
      </c>
      <c r="U119" s="226">
        <v>0</v>
      </c>
      <c r="V119" s="226">
        <f>ROUND(E119*U119,2)</f>
        <v>0</v>
      </c>
      <c r="W119" s="226"/>
      <c r="X119" s="226" t="s">
        <v>233</v>
      </c>
      <c r="Y119" s="215"/>
      <c r="Z119" s="215"/>
      <c r="AA119" s="215"/>
      <c r="AB119" s="215"/>
      <c r="AC119" s="215"/>
      <c r="AD119" s="215"/>
      <c r="AE119" s="215"/>
      <c r="AF119" s="215"/>
      <c r="AG119" s="215" t="s">
        <v>234</v>
      </c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1">
      <c r="A120" s="222"/>
      <c r="B120" s="223"/>
      <c r="C120" s="260" t="s">
        <v>303</v>
      </c>
      <c r="D120" s="228"/>
      <c r="E120" s="229">
        <v>3.6080000000000001</v>
      </c>
      <c r="F120" s="226"/>
      <c r="G120" s="226"/>
      <c r="H120" s="226"/>
      <c r="I120" s="226"/>
      <c r="J120" s="226"/>
      <c r="K120" s="226"/>
      <c r="L120" s="226"/>
      <c r="M120" s="226"/>
      <c r="N120" s="225"/>
      <c r="O120" s="225"/>
      <c r="P120" s="225"/>
      <c r="Q120" s="225"/>
      <c r="R120" s="226"/>
      <c r="S120" s="226"/>
      <c r="T120" s="226"/>
      <c r="U120" s="226"/>
      <c r="V120" s="226"/>
      <c r="W120" s="226"/>
      <c r="X120" s="226"/>
      <c r="Y120" s="215"/>
      <c r="Z120" s="215"/>
      <c r="AA120" s="215"/>
      <c r="AB120" s="215"/>
      <c r="AC120" s="215"/>
      <c r="AD120" s="215"/>
      <c r="AE120" s="215"/>
      <c r="AF120" s="215"/>
      <c r="AG120" s="215" t="s">
        <v>154</v>
      </c>
      <c r="AH120" s="215">
        <v>0</v>
      </c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>
      <c r="A121" s="231" t="s">
        <v>144</v>
      </c>
      <c r="B121" s="232" t="s">
        <v>85</v>
      </c>
      <c r="C121" s="258" t="s">
        <v>86</v>
      </c>
      <c r="D121" s="233"/>
      <c r="E121" s="234"/>
      <c r="F121" s="235"/>
      <c r="G121" s="235">
        <f>SUMIF(AG122:AG125,"&lt;&gt;NOR",G122:G125)</f>
        <v>0</v>
      </c>
      <c r="H121" s="235"/>
      <c r="I121" s="235">
        <f>SUM(I122:I125)</f>
        <v>0</v>
      </c>
      <c r="J121" s="235"/>
      <c r="K121" s="235">
        <f>SUM(K122:K125)</f>
        <v>0</v>
      </c>
      <c r="L121" s="235"/>
      <c r="M121" s="235">
        <f>SUM(M122:M125)</f>
        <v>0</v>
      </c>
      <c r="N121" s="234"/>
      <c r="O121" s="234">
        <f>SUM(O122:O125)</f>
        <v>3.27</v>
      </c>
      <c r="P121" s="234"/>
      <c r="Q121" s="234">
        <f>SUM(Q122:Q125)</f>
        <v>0</v>
      </c>
      <c r="R121" s="235"/>
      <c r="S121" s="235"/>
      <c r="T121" s="236"/>
      <c r="U121" s="230"/>
      <c r="V121" s="230">
        <f>SUM(V122:V125)</f>
        <v>44.21</v>
      </c>
      <c r="W121" s="230"/>
      <c r="X121" s="230"/>
      <c r="AG121" t="s">
        <v>145</v>
      </c>
    </row>
    <row r="122" spans="1:60" outlineLevel="1">
      <c r="A122" s="238">
        <v>39</v>
      </c>
      <c r="B122" s="239" t="s">
        <v>304</v>
      </c>
      <c r="C122" s="259" t="s">
        <v>305</v>
      </c>
      <c r="D122" s="240" t="s">
        <v>148</v>
      </c>
      <c r="E122" s="241">
        <v>71.2</v>
      </c>
      <c r="F122" s="242"/>
      <c r="G122" s="243">
        <f>ROUND(E122*F122,2)</f>
        <v>0</v>
      </c>
      <c r="H122" s="242"/>
      <c r="I122" s="243">
        <f>ROUND(E122*H122,2)</f>
        <v>0</v>
      </c>
      <c r="J122" s="242"/>
      <c r="K122" s="243">
        <f>ROUND(E122*J122,2)</f>
        <v>0</v>
      </c>
      <c r="L122" s="243">
        <v>21</v>
      </c>
      <c r="M122" s="243">
        <f>G122*(1+L122/100)</f>
        <v>0</v>
      </c>
      <c r="N122" s="241">
        <v>4.5929999999999999E-2</v>
      </c>
      <c r="O122" s="241">
        <f>ROUND(E122*N122,2)</f>
        <v>3.27</v>
      </c>
      <c r="P122" s="241">
        <v>0</v>
      </c>
      <c r="Q122" s="241">
        <f>ROUND(E122*P122,2)</f>
        <v>0</v>
      </c>
      <c r="R122" s="243" t="s">
        <v>248</v>
      </c>
      <c r="S122" s="243" t="s">
        <v>150</v>
      </c>
      <c r="T122" s="244" t="s">
        <v>150</v>
      </c>
      <c r="U122" s="226">
        <v>0.51100000000000001</v>
      </c>
      <c r="V122" s="226">
        <f>ROUND(E122*U122,2)</f>
        <v>36.380000000000003</v>
      </c>
      <c r="W122" s="226"/>
      <c r="X122" s="226" t="s">
        <v>151</v>
      </c>
      <c r="Y122" s="215"/>
      <c r="Z122" s="215"/>
      <c r="AA122" s="215"/>
      <c r="AB122" s="215"/>
      <c r="AC122" s="215"/>
      <c r="AD122" s="215"/>
      <c r="AE122" s="215"/>
      <c r="AF122" s="215"/>
      <c r="AG122" s="215" t="s">
        <v>152</v>
      </c>
      <c r="AH122" s="215"/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1">
      <c r="A123" s="222"/>
      <c r="B123" s="223"/>
      <c r="C123" s="260" t="s">
        <v>278</v>
      </c>
      <c r="D123" s="228"/>
      <c r="E123" s="229">
        <v>71.2</v>
      </c>
      <c r="F123" s="226"/>
      <c r="G123" s="226"/>
      <c r="H123" s="226"/>
      <c r="I123" s="226"/>
      <c r="J123" s="226"/>
      <c r="K123" s="226"/>
      <c r="L123" s="226"/>
      <c r="M123" s="226"/>
      <c r="N123" s="225"/>
      <c r="O123" s="225"/>
      <c r="P123" s="225"/>
      <c r="Q123" s="225"/>
      <c r="R123" s="226"/>
      <c r="S123" s="226"/>
      <c r="T123" s="226"/>
      <c r="U123" s="226"/>
      <c r="V123" s="226"/>
      <c r="W123" s="226"/>
      <c r="X123" s="226"/>
      <c r="Y123" s="215"/>
      <c r="Z123" s="215"/>
      <c r="AA123" s="215"/>
      <c r="AB123" s="215"/>
      <c r="AC123" s="215"/>
      <c r="AD123" s="215"/>
      <c r="AE123" s="215"/>
      <c r="AF123" s="215"/>
      <c r="AG123" s="215" t="s">
        <v>154</v>
      </c>
      <c r="AH123" s="215">
        <v>0</v>
      </c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1">
      <c r="A124" s="238">
        <v>40</v>
      </c>
      <c r="B124" s="239" t="s">
        <v>306</v>
      </c>
      <c r="C124" s="259" t="s">
        <v>307</v>
      </c>
      <c r="D124" s="240" t="s">
        <v>148</v>
      </c>
      <c r="E124" s="241">
        <v>71.2</v>
      </c>
      <c r="F124" s="242"/>
      <c r="G124" s="243">
        <f>ROUND(E124*F124,2)</f>
        <v>0</v>
      </c>
      <c r="H124" s="242"/>
      <c r="I124" s="243">
        <f>ROUND(E124*H124,2)</f>
        <v>0</v>
      </c>
      <c r="J124" s="242"/>
      <c r="K124" s="243">
        <f>ROUND(E124*J124,2)</f>
        <v>0</v>
      </c>
      <c r="L124" s="243">
        <v>21</v>
      </c>
      <c r="M124" s="243">
        <f>G124*(1+L124/100)</f>
        <v>0</v>
      </c>
      <c r="N124" s="241">
        <v>2.0000000000000002E-5</v>
      </c>
      <c r="O124" s="241">
        <f>ROUND(E124*N124,2)</f>
        <v>0</v>
      </c>
      <c r="P124" s="241">
        <v>0</v>
      </c>
      <c r="Q124" s="241">
        <f>ROUND(E124*P124,2)</f>
        <v>0</v>
      </c>
      <c r="R124" s="243" t="s">
        <v>248</v>
      </c>
      <c r="S124" s="243" t="s">
        <v>150</v>
      </c>
      <c r="T124" s="244" t="s">
        <v>150</v>
      </c>
      <c r="U124" s="226">
        <v>0.11</v>
      </c>
      <c r="V124" s="226">
        <f>ROUND(E124*U124,2)</f>
        <v>7.83</v>
      </c>
      <c r="W124" s="226"/>
      <c r="X124" s="226" t="s">
        <v>151</v>
      </c>
      <c r="Y124" s="215"/>
      <c r="Z124" s="215"/>
      <c r="AA124" s="215"/>
      <c r="AB124" s="215"/>
      <c r="AC124" s="215"/>
      <c r="AD124" s="215"/>
      <c r="AE124" s="215"/>
      <c r="AF124" s="215"/>
      <c r="AG124" s="215" t="s">
        <v>152</v>
      </c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1">
      <c r="A125" s="222"/>
      <c r="B125" s="223"/>
      <c r="C125" s="260" t="s">
        <v>278</v>
      </c>
      <c r="D125" s="228"/>
      <c r="E125" s="229">
        <v>71.2</v>
      </c>
      <c r="F125" s="226"/>
      <c r="G125" s="226"/>
      <c r="H125" s="226"/>
      <c r="I125" s="226"/>
      <c r="J125" s="226"/>
      <c r="K125" s="226"/>
      <c r="L125" s="226"/>
      <c r="M125" s="226"/>
      <c r="N125" s="225"/>
      <c r="O125" s="225"/>
      <c r="P125" s="225"/>
      <c r="Q125" s="225"/>
      <c r="R125" s="226"/>
      <c r="S125" s="226"/>
      <c r="T125" s="226"/>
      <c r="U125" s="226"/>
      <c r="V125" s="226"/>
      <c r="W125" s="226"/>
      <c r="X125" s="226"/>
      <c r="Y125" s="215"/>
      <c r="Z125" s="215"/>
      <c r="AA125" s="215"/>
      <c r="AB125" s="215"/>
      <c r="AC125" s="215"/>
      <c r="AD125" s="215"/>
      <c r="AE125" s="215"/>
      <c r="AF125" s="215"/>
      <c r="AG125" s="215" t="s">
        <v>154</v>
      </c>
      <c r="AH125" s="215">
        <v>0</v>
      </c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>
      <c r="A126" s="231" t="s">
        <v>144</v>
      </c>
      <c r="B126" s="232" t="s">
        <v>87</v>
      </c>
      <c r="C126" s="258" t="s">
        <v>88</v>
      </c>
      <c r="D126" s="233"/>
      <c r="E126" s="234"/>
      <c r="F126" s="235"/>
      <c r="G126" s="235">
        <f>SUMIF(AG127:AG134,"&lt;&gt;NOR",G127:G134)</f>
        <v>0</v>
      </c>
      <c r="H126" s="235"/>
      <c r="I126" s="235">
        <f>SUM(I127:I134)</f>
        <v>0</v>
      </c>
      <c r="J126" s="235"/>
      <c r="K126" s="235">
        <f>SUM(K127:K134)</f>
        <v>0</v>
      </c>
      <c r="L126" s="235"/>
      <c r="M126" s="235">
        <f>SUM(M127:M134)</f>
        <v>0</v>
      </c>
      <c r="N126" s="234"/>
      <c r="O126" s="234">
        <f>SUM(O127:O134)</f>
        <v>0.13</v>
      </c>
      <c r="P126" s="234"/>
      <c r="Q126" s="234">
        <f>SUM(Q127:Q134)</f>
        <v>0</v>
      </c>
      <c r="R126" s="235"/>
      <c r="S126" s="235"/>
      <c r="T126" s="236"/>
      <c r="U126" s="230"/>
      <c r="V126" s="230">
        <f>SUM(V127:V134)</f>
        <v>0.17</v>
      </c>
      <c r="W126" s="230"/>
      <c r="X126" s="230"/>
      <c r="AG126" t="s">
        <v>145</v>
      </c>
    </row>
    <row r="127" spans="1:60" outlineLevel="1">
      <c r="A127" s="238">
        <v>41</v>
      </c>
      <c r="B127" s="239" t="s">
        <v>308</v>
      </c>
      <c r="C127" s="259" t="s">
        <v>309</v>
      </c>
      <c r="D127" s="240" t="s">
        <v>169</v>
      </c>
      <c r="E127" s="241">
        <v>0.05</v>
      </c>
      <c r="F127" s="242"/>
      <c r="G127" s="243">
        <f>ROUND(E127*F127,2)</f>
        <v>0</v>
      </c>
      <c r="H127" s="242"/>
      <c r="I127" s="243">
        <f>ROUND(E127*H127,2)</f>
        <v>0</v>
      </c>
      <c r="J127" s="242"/>
      <c r="K127" s="243">
        <f>ROUND(E127*J127,2)</f>
        <v>0</v>
      </c>
      <c r="L127" s="243">
        <v>21</v>
      </c>
      <c r="M127" s="243">
        <f>G127*(1+L127/100)</f>
        <v>0</v>
      </c>
      <c r="N127" s="241">
        <v>2.5249999999999999</v>
      </c>
      <c r="O127" s="241">
        <f>ROUND(E127*N127,2)</f>
        <v>0.13</v>
      </c>
      <c r="P127" s="241">
        <v>0</v>
      </c>
      <c r="Q127" s="241">
        <f>ROUND(E127*P127,2)</f>
        <v>0</v>
      </c>
      <c r="R127" s="243" t="s">
        <v>248</v>
      </c>
      <c r="S127" s="243" t="s">
        <v>150</v>
      </c>
      <c r="T127" s="244" t="s">
        <v>150</v>
      </c>
      <c r="U127" s="226">
        <v>2.58</v>
      </c>
      <c r="V127" s="226">
        <f>ROUND(E127*U127,2)</f>
        <v>0.13</v>
      </c>
      <c r="W127" s="226"/>
      <c r="X127" s="226" t="s">
        <v>151</v>
      </c>
      <c r="Y127" s="215"/>
      <c r="Z127" s="215"/>
      <c r="AA127" s="215"/>
      <c r="AB127" s="215"/>
      <c r="AC127" s="215"/>
      <c r="AD127" s="215"/>
      <c r="AE127" s="215"/>
      <c r="AF127" s="215"/>
      <c r="AG127" s="215" t="s">
        <v>152</v>
      </c>
      <c r="AH127" s="215"/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1">
      <c r="A128" s="222"/>
      <c r="B128" s="223"/>
      <c r="C128" s="261" t="s">
        <v>310</v>
      </c>
      <c r="D128" s="246"/>
      <c r="E128" s="246"/>
      <c r="F128" s="246"/>
      <c r="G128" s="246"/>
      <c r="H128" s="226"/>
      <c r="I128" s="226"/>
      <c r="J128" s="226"/>
      <c r="K128" s="226"/>
      <c r="L128" s="226"/>
      <c r="M128" s="226"/>
      <c r="N128" s="225"/>
      <c r="O128" s="225"/>
      <c r="P128" s="225"/>
      <c r="Q128" s="225"/>
      <c r="R128" s="226"/>
      <c r="S128" s="226"/>
      <c r="T128" s="226"/>
      <c r="U128" s="226"/>
      <c r="V128" s="226"/>
      <c r="W128" s="226"/>
      <c r="X128" s="226"/>
      <c r="Y128" s="215"/>
      <c r="Z128" s="215"/>
      <c r="AA128" s="215"/>
      <c r="AB128" s="215"/>
      <c r="AC128" s="215"/>
      <c r="AD128" s="215"/>
      <c r="AE128" s="215"/>
      <c r="AF128" s="215"/>
      <c r="AG128" s="215" t="s">
        <v>161</v>
      </c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1">
      <c r="A129" s="222"/>
      <c r="B129" s="223"/>
      <c r="C129" s="262" t="s">
        <v>311</v>
      </c>
      <c r="D129" s="247"/>
      <c r="E129" s="247"/>
      <c r="F129" s="247"/>
      <c r="G129" s="247"/>
      <c r="H129" s="226"/>
      <c r="I129" s="226"/>
      <c r="J129" s="226"/>
      <c r="K129" s="226"/>
      <c r="L129" s="226"/>
      <c r="M129" s="226"/>
      <c r="N129" s="225"/>
      <c r="O129" s="225"/>
      <c r="P129" s="225"/>
      <c r="Q129" s="225"/>
      <c r="R129" s="226"/>
      <c r="S129" s="226"/>
      <c r="T129" s="226"/>
      <c r="U129" s="226"/>
      <c r="V129" s="226"/>
      <c r="W129" s="226"/>
      <c r="X129" s="226"/>
      <c r="Y129" s="215"/>
      <c r="Z129" s="215"/>
      <c r="AA129" s="215"/>
      <c r="AB129" s="215"/>
      <c r="AC129" s="215"/>
      <c r="AD129" s="215"/>
      <c r="AE129" s="215"/>
      <c r="AF129" s="215"/>
      <c r="AG129" s="215" t="s">
        <v>210</v>
      </c>
      <c r="AH129" s="215"/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1">
      <c r="A130" s="222"/>
      <c r="B130" s="223"/>
      <c r="C130" s="260" t="s">
        <v>312</v>
      </c>
      <c r="D130" s="228"/>
      <c r="E130" s="229">
        <v>0.05</v>
      </c>
      <c r="F130" s="226"/>
      <c r="G130" s="226"/>
      <c r="H130" s="226"/>
      <c r="I130" s="226"/>
      <c r="J130" s="226"/>
      <c r="K130" s="226"/>
      <c r="L130" s="226"/>
      <c r="M130" s="226"/>
      <c r="N130" s="225"/>
      <c r="O130" s="225"/>
      <c r="P130" s="225"/>
      <c r="Q130" s="225"/>
      <c r="R130" s="226"/>
      <c r="S130" s="226"/>
      <c r="T130" s="226"/>
      <c r="U130" s="226"/>
      <c r="V130" s="226"/>
      <c r="W130" s="226"/>
      <c r="X130" s="226"/>
      <c r="Y130" s="215"/>
      <c r="Z130" s="215"/>
      <c r="AA130" s="215"/>
      <c r="AB130" s="215"/>
      <c r="AC130" s="215"/>
      <c r="AD130" s="215"/>
      <c r="AE130" s="215"/>
      <c r="AF130" s="215"/>
      <c r="AG130" s="215" t="s">
        <v>154</v>
      </c>
      <c r="AH130" s="215">
        <v>0</v>
      </c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ht="20.399999999999999" outlineLevel="1">
      <c r="A131" s="238">
        <v>42</v>
      </c>
      <c r="B131" s="239" t="s">
        <v>313</v>
      </c>
      <c r="C131" s="259" t="s">
        <v>314</v>
      </c>
      <c r="D131" s="240" t="s">
        <v>228</v>
      </c>
      <c r="E131" s="241">
        <v>2.66E-3</v>
      </c>
      <c r="F131" s="242"/>
      <c r="G131" s="243">
        <f>ROUND(E131*F131,2)</f>
        <v>0</v>
      </c>
      <c r="H131" s="242"/>
      <c r="I131" s="243">
        <f>ROUND(E131*H131,2)</f>
        <v>0</v>
      </c>
      <c r="J131" s="242"/>
      <c r="K131" s="243">
        <f>ROUND(E131*J131,2)</f>
        <v>0</v>
      </c>
      <c r="L131" s="243">
        <v>21</v>
      </c>
      <c r="M131" s="243">
        <f>G131*(1+L131/100)</f>
        <v>0</v>
      </c>
      <c r="N131" s="241">
        <v>1.0662499999999999</v>
      </c>
      <c r="O131" s="241">
        <f>ROUND(E131*N131,2)</f>
        <v>0</v>
      </c>
      <c r="P131" s="241">
        <v>0</v>
      </c>
      <c r="Q131" s="241">
        <f>ROUND(E131*P131,2)</f>
        <v>0</v>
      </c>
      <c r="R131" s="243" t="s">
        <v>248</v>
      </c>
      <c r="S131" s="243" t="s">
        <v>150</v>
      </c>
      <c r="T131" s="244" t="s">
        <v>150</v>
      </c>
      <c r="U131" s="226">
        <v>15.231</v>
      </c>
      <c r="V131" s="226">
        <f>ROUND(E131*U131,2)</f>
        <v>0.04</v>
      </c>
      <c r="W131" s="226"/>
      <c r="X131" s="226" t="s">
        <v>151</v>
      </c>
      <c r="Y131" s="215"/>
      <c r="Z131" s="215"/>
      <c r="AA131" s="215"/>
      <c r="AB131" s="215"/>
      <c r="AC131" s="215"/>
      <c r="AD131" s="215"/>
      <c r="AE131" s="215"/>
      <c r="AF131" s="215"/>
      <c r="AG131" s="215" t="s">
        <v>152</v>
      </c>
      <c r="AH131" s="215"/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1">
      <c r="A132" s="222"/>
      <c r="B132" s="223"/>
      <c r="C132" s="261" t="s">
        <v>315</v>
      </c>
      <c r="D132" s="246"/>
      <c r="E132" s="246"/>
      <c r="F132" s="246"/>
      <c r="G132" s="246"/>
      <c r="H132" s="226"/>
      <c r="I132" s="226"/>
      <c r="J132" s="226"/>
      <c r="K132" s="226"/>
      <c r="L132" s="226"/>
      <c r="M132" s="226"/>
      <c r="N132" s="225"/>
      <c r="O132" s="225"/>
      <c r="P132" s="225"/>
      <c r="Q132" s="225"/>
      <c r="R132" s="226"/>
      <c r="S132" s="226"/>
      <c r="T132" s="226"/>
      <c r="U132" s="226"/>
      <c r="V132" s="226"/>
      <c r="W132" s="226"/>
      <c r="X132" s="226"/>
      <c r="Y132" s="215"/>
      <c r="Z132" s="215"/>
      <c r="AA132" s="215"/>
      <c r="AB132" s="215"/>
      <c r="AC132" s="215"/>
      <c r="AD132" s="215"/>
      <c r="AE132" s="215"/>
      <c r="AF132" s="215"/>
      <c r="AG132" s="215" t="s">
        <v>161</v>
      </c>
      <c r="AH132" s="215"/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1">
      <c r="A133" s="222"/>
      <c r="B133" s="223"/>
      <c r="C133" s="260" t="s">
        <v>316</v>
      </c>
      <c r="D133" s="228"/>
      <c r="E133" s="229">
        <v>2.66E-3</v>
      </c>
      <c r="F133" s="226"/>
      <c r="G133" s="226"/>
      <c r="H133" s="226"/>
      <c r="I133" s="226"/>
      <c r="J133" s="226"/>
      <c r="K133" s="226"/>
      <c r="L133" s="226"/>
      <c r="M133" s="226"/>
      <c r="N133" s="225"/>
      <c r="O133" s="225"/>
      <c r="P133" s="225"/>
      <c r="Q133" s="225"/>
      <c r="R133" s="226"/>
      <c r="S133" s="226"/>
      <c r="T133" s="226"/>
      <c r="U133" s="226"/>
      <c r="V133" s="226"/>
      <c r="W133" s="226"/>
      <c r="X133" s="226"/>
      <c r="Y133" s="215"/>
      <c r="Z133" s="215"/>
      <c r="AA133" s="215"/>
      <c r="AB133" s="215"/>
      <c r="AC133" s="215"/>
      <c r="AD133" s="215"/>
      <c r="AE133" s="215"/>
      <c r="AF133" s="215"/>
      <c r="AG133" s="215" t="s">
        <v>154</v>
      </c>
      <c r="AH133" s="215">
        <v>0</v>
      </c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1">
      <c r="A134" s="248">
        <v>43</v>
      </c>
      <c r="B134" s="249" t="s">
        <v>317</v>
      </c>
      <c r="C134" s="263" t="s">
        <v>318</v>
      </c>
      <c r="D134" s="250" t="s">
        <v>319</v>
      </c>
      <c r="E134" s="251">
        <v>1</v>
      </c>
      <c r="F134" s="252"/>
      <c r="G134" s="253">
        <f>ROUND(E134*F134,2)</f>
        <v>0</v>
      </c>
      <c r="H134" s="252"/>
      <c r="I134" s="253">
        <f>ROUND(E134*H134,2)</f>
        <v>0</v>
      </c>
      <c r="J134" s="252"/>
      <c r="K134" s="253">
        <f>ROUND(E134*J134,2)</f>
        <v>0</v>
      </c>
      <c r="L134" s="253">
        <v>21</v>
      </c>
      <c r="M134" s="253">
        <f>G134*(1+L134/100)</f>
        <v>0</v>
      </c>
      <c r="N134" s="251">
        <v>0</v>
      </c>
      <c r="O134" s="251">
        <f>ROUND(E134*N134,2)</f>
        <v>0</v>
      </c>
      <c r="P134" s="251">
        <v>0</v>
      </c>
      <c r="Q134" s="251">
        <f>ROUND(E134*P134,2)</f>
        <v>0</v>
      </c>
      <c r="R134" s="253"/>
      <c r="S134" s="253" t="s">
        <v>270</v>
      </c>
      <c r="T134" s="254" t="s">
        <v>271</v>
      </c>
      <c r="U134" s="226">
        <v>0</v>
      </c>
      <c r="V134" s="226">
        <f>ROUND(E134*U134,2)</f>
        <v>0</v>
      </c>
      <c r="W134" s="226"/>
      <c r="X134" s="226" t="s">
        <v>151</v>
      </c>
      <c r="Y134" s="215"/>
      <c r="Z134" s="215"/>
      <c r="AA134" s="215"/>
      <c r="AB134" s="215"/>
      <c r="AC134" s="215"/>
      <c r="AD134" s="215"/>
      <c r="AE134" s="215"/>
      <c r="AF134" s="215"/>
      <c r="AG134" s="215" t="s">
        <v>152</v>
      </c>
      <c r="AH134" s="215"/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>
      <c r="A135" s="231" t="s">
        <v>144</v>
      </c>
      <c r="B135" s="232" t="s">
        <v>89</v>
      </c>
      <c r="C135" s="258" t="s">
        <v>90</v>
      </c>
      <c r="D135" s="233"/>
      <c r="E135" s="234"/>
      <c r="F135" s="235"/>
      <c r="G135" s="235">
        <f>SUMIF(AG136:AG139,"&lt;&gt;NOR",G136:G139)</f>
        <v>0</v>
      </c>
      <c r="H135" s="235"/>
      <c r="I135" s="235">
        <f>SUM(I136:I139)</f>
        <v>0</v>
      </c>
      <c r="J135" s="235"/>
      <c r="K135" s="235">
        <f>SUM(K136:K139)</f>
        <v>0</v>
      </c>
      <c r="L135" s="235"/>
      <c r="M135" s="235">
        <f>SUM(M136:M139)</f>
        <v>0</v>
      </c>
      <c r="N135" s="234"/>
      <c r="O135" s="234">
        <f>SUM(O136:O139)</f>
        <v>0.03</v>
      </c>
      <c r="P135" s="234"/>
      <c r="Q135" s="234">
        <f>SUM(Q136:Q139)</f>
        <v>0</v>
      </c>
      <c r="R135" s="235"/>
      <c r="S135" s="235"/>
      <c r="T135" s="236"/>
      <c r="U135" s="230"/>
      <c r="V135" s="230">
        <f>SUM(V136:V139)</f>
        <v>1.89</v>
      </c>
      <c r="W135" s="230"/>
      <c r="X135" s="230"/>
      <c r="AG135" t="s">
        <v>145</v>
      </c>
    </row>
    <row r="136" spans="1:60" outlineLevel="1">
      <c r="A136" s="238">
        <v>44</v>
      </c>
      <c r="B136" s="239" t="s">
        <v>320</v>
      </c>
      <c r="C136" s="259" t="s">
        <v>321</v>
      </c>
      <c r="D136" s="240" t="s">
        <v>165</v>
      </c>
      <c r="E136" s="241">
        <v>37.75</v>
      </c>
      <c r="F136" s="242"/>
      <c r="G136" s="243">
        <f>ROUND(E136*F136,2)</f>
        <v>0</v>
      </c>
      <c r="H136" s="242"/>
      <c r="I136" s="243">
        <f>ROUND(E136*H136,2)</f>
        <v>0</v>
      </c>
      <c r="J136" s="242"/>
      <c r="K136" s="243">
        <f>ROUND(E136*J136,2)</f>
        <v>0</v>
      </c>
      <c r="L136" s="243">
        <v>21</v>
      </c>
      <c r="M136" s="243">
        <f>G136*(1+L136/100)</f>
        <v>0</v>
      </c>
      <c r="N136" s="241">
        <v>0</v>
      </c>
      <c r="O136" s="241">
        <f>ROUND(E136*N136,2)</f>
        <v>0</v>
      </c>
      <c r="P136" s="241">
        <v>0</v>
      </c>
      <c r="Q136" s="241">
        <f>ROUND(E136*P136,2)</f>
        <v>0</v>
      </c>
      <c r="R136" s="243"/>
      <c r="S136" s="243" t="s">
        <v>150</v>
      </c>
      <c r="T136" s="244" t="s">
        <v>150</v>
      </c>
      <c r="U136" s="226">
        <v>0.05</v>
      </c>
      <c r="V136" s="226">
        <f>ROUND(E136*U136,2)</f>
        <v>1.89</v>
      </c>
      <c r="W136" s="226"/>
      <c r="X136" s="226" t="s">
        <v>151</v>
      </c>
      <c r="Y136" s="215"/>
      <c r="Z136" s="215"/>
      <c r="AA136" s="215"/>
      <c r="AB136" s="215"/>
      <c r="AC136" s="215"/>
      <c r="AD136" s="215"/>
      <c r="AE136" s="215"/>
      <c r="AF136" s="215"/>
      <c r="AG136" s="215" t="s">
        <v>152</v>
      </c>
      <c r="AH136" s="215"/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1">
      <c r="A137" s="222"/>
      <c r="B137" s="223"/>
      <c r="C137" s="260" t="s">
        <v>322</v>
      </c>
      <c r="D137" s="228"/>
      <c r="E137" s="229">
        <v>37.75</v>
      </c>
      <c r="F137" s="226"/>
      <c r="G137" s="226"/>
      <c r="H137" s="226"/>
      <c r="I137" s="226"/>
      <c r="J137" s="226"/>
      <c r="K137" s="226"/>
      <c r="L137" s="226"/>
      <c r="M137" s="226"/>
      <c r="N137" s="225"/>
      <c r="O137" s="225"/>
      <c r="P137" s="225"/>
      <c r="Q137" s="225"/>
      <c r="R137" s="226"/>
      <c r="S137" s="226"/>
      <c r="T137" s="226"/>
      <c r="U137" s="226"/>
      <c r="V137" s="226"/>
      <c r="W137" s="226"/>
      <c r="X137" s="226"/>
      <c r="Y137" s="215"/>
      <c r="Z137" s="215"/>
      <c r="AA137" s="215"/>
      <c r="AB137" s="215"/>
      <c r="AC137" s="215"/>
      <c r="AD137" s="215"/>
      <c r="AE137" s="215"/>
      <c r="AF137" s="215"/>
      <c r="AG137" s="215" t="s">
        <v>154</v>
      </c>
      <c r="AH137" s="215">
        <v>0</v>
      </c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ht="20.399999999999999" outlineLevel="1">
      <c r="A138" s="238">
        <v>45</v>
      </c>
      <c r="B138" s="239" t="s">
        <v>323</v>
      </c>
      <c r="C138" s="259" t="s">
        <v>324</v>
      </c>
      <c r="D138" s="240" t="s">
        <v>165</v>
      </c>
      <c r="E138" s="241">
        <v>41.524999999999999</v>
      </c>
      <c r="F138" s="242"/>
      <c r="G138" s="243">
        <f>ROUND(E138*F138,2)</f>
        <v>0</v>
      </c>
      <c r="H138" s="242"/>
      <c r="I138" s="243">
        <f>ROUND(E138*H138,2)</f>
        <v>0</v>
      </c>
      <c r="J138" s="242"/>
      <c r="K138" s="243">
        <f>ROUND(E138*J138,2)</f>
        <v>0</v>
      </c>
      <c r="L138" s="243">
        <v>21</v>
      </c>
      <c r="M138" s="243">
        <f>G138*(1+L138/100)</f>
        <v>0</v>
      </c>
      <c r="N138" s="241">
        <v>7.2999999999999996E-4</v>
      </c>
      <c r="O138" s="241">
        <f>ROUND(E138*N138,2)</f>
        <v>0.03</v>
      </c>
      <c r="P138" s="241">
        <v>0</v>
      </c>
      <c r="Q138" s="241">
        <f>ROUND(E138*P138,2)</f>
        <v>0</v>
      </c>
      <c r="R138" s="243" t="s">
        <v>232</v>
      </c>
      <c r="S138" s="243" t="s">
        <v>150</v>
      </c>
      <c r="T138" s="244" t="s">
        <v>150</v>
      </c>
      <c r="U138" s="226">
        <v>0</v>
      </c>
      <c r="V138" s="226">
        <f>ROUND(E138*U138,2)</f>
        <v>0</v>
      </c>
      <c r="W138" s="226"/>
      <c r="X138" s="226" t="s">
        <v>233</v>
      </c>
      <c r="Y138" s="215"/>
      <c r="Z138" s="215"/>
      <c r="AA138" s="215"/>
      <c r="AB138" s="215"/>
      <c r="AC138" s="215"/>
      <c r="AD138" s="215"/>
      <c r="AE138" s="215"/>
      <c r="AF138" s="215"/>
      <c r="AG138" s="215" t="s">
        <v>234</v>
      </c>
      <c r="AH138" s="215"/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1">
      <c r="A139" s="222"/>
      <c r="B139" s="223"/>
      <c r="C139" s="260" t="s">
        <v>325</v>
      </c>
      <c r="D139" s="228"/>
      <c r="E139" s="229">
        <v>41.524999999999999</v>
      </c>
      <c r="F139" s="226"/>
      <c r="G139" s="226"/>
      <c r="H139" s="226"/>
      <c r="I139" s="226"/>
      <c r="J139" s="226"/>
      <c r="K139" s="226"/>
      <c r="L139" s="226"/>
      <c r="M139" s="226"/>
      <c r="N139" s="225"/>
      <c r="O139" s="225"/>
      <c r="P139" s="225"/>
      <c r="Q139" s="225"/>
      <c r="R139" s="226"/>
      <c r="S139" s="226"/>
      <c r="T139" s="226"/>
      <c r="U139" s="226"/>
      <c r="V139" s="226"/>
      <c r="W139" s="226"/>
      <c r="X139" s="226"/>
      <c r="Y139" s="215"/>
      <c r="Z139" s="215"/>
      <c r="AA139" s="215"/>
      <c r="AB139" s="215"/>
      <c r="AC139" s="215"/>
      <c r="AD139" s="215"/>
      <c r="AE139" s="215"/>
      <c r="AF139" s="215"/>
      <c r="AG139" s="215" t="s">
        <v>154</v>
      </c>
      <c r="AH139" s="215">
        <v>0</v>
      </c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>
      <c r="A140" s="231" t="s">
        <v>144</v>
      </c>
      <c r="B140" s="232" t="s">
        <v>91</v>
      </c>
      <c r="C140" s="258" t="s">
        <v>92</v>
      </c>
      <c r="D140" s="233"/>
      <c r="E140" s="234"/>
      <c r="F140" s="235"/>
      <c r="G140" s="235">
        <f>SUMIF(AG141:AG150,"&lt;&gt;NOR",G141:G150)</f>
        <v>0</v>
      </c>
      <c r="H140" s="235"/>
      <c r="I140" s="235">
        <f>SUM(I141:I150)</f>
        <v>0</v>
      </c>
      <c r="J140" s="235"/>
      <c r="K140" s="235">
        <f>SUM(K141:K150)</f>
        <v>0</v>
      </c>
      <c r="L140" s="235"/>
      <c r="M140" s="235">
        <f>SUM(M141:M150)</f>
        <v>0</v>
      </c>
      <c r="N140" s="234"/>
      <c r="O140" s="234">
        <f>SUM(O141:O150)</f>
        <v>0.65</v>
      </c>
      <c r="P140" s="234"/>
      <c r="Q140" s="234">
        <f>SUM(Q141:Q150)</f>
        <v>0</v>
      </c>
      <c r="R140" s="235"/>
      <c r="S140" s="235"/>
      <c r="T140" s="236"/>
      <c r="U140" s="230"/>
      <c r="V140" s="230">
        <f>SUM(V141:V150)</f>
        <v>13.22</v>
      </c>
      <c r="W140" s="230"/>
      <c r="X140" s="230"/>
      <c r="AG140" t="s">
        <v>145</v>
      </c>
    </row>
    <row r="141" spans="1:60" ht="30.6" outlineLevel="1">
      <c r="A141" s="238">
        <v>46</v>
      </c>
      <c r="B141" s="239" t="s">
        <v>326</v>
      </c>
      <c r="C141" s="259" t="s">
        <v>327</v>
      </c>
      <c r="D141" s="240" t="s">
        <v>165</v>
      </c>
      <c r="E141" s="241">
        <v>2</v>
      </c>
      <c r="F141" s="242"/>
      <c r="G141" s="243">
        <f>ROUND(E141*F141,2)</f>
        <v>0</v>
      </c>
      <c r="H141" s="242"/>
      <c r="I141" s="243">
        <f>ROUND(E141*H141,2)</f>
        <v>0</v>
      </c>
      <c r="J141" s="242"/>
      <c r="K141" s="243">
        <f>ROUND(E141*J141,2)</f>
        <v>0</v>
      </c>
      <c r="L141" s="243">
        <v>21</v>
      </c>
      <c r="M141" s="243">
        <f>G141*(1+L141/100)</f>
        <v>0</v>
      </c>
      <c r="N141" s="241">
        <v>0.22133</v>
      </c>
      <c r="O141" s="241">
        <f>ROUND(E141*N141,2)</f>
        <v>0.44</v>
      </c>
      <c r="P141" s="241">
        <v>0</v>
      </c>
      <c r="Q141" s="241">
        <f>ROUND(E141*P141,2)</f>
        <v>0</v>
      </c>
      <c r="R141" s="243" t="s">
        <v>149</v>
      </c>
      <c r="S141" s="243" t="s">
        <v>150</v>
      </c>
      <c r="T141" s="244" t="s">
        <v>150</v>
      </c>
      <c r="U141" s="226">
        <v>0.27200000000000002</v>
      </c>
      <c r="V141" s="226">
        <f>ROUND(E141*U141,2)</f>
        <v>0.54</v>
      </c>
      <c r="W141" s="226"/>
      <c r="X141" s="226" t="s">
        <v>151</v>
      </c>
      <c r="Y141" s="215"/>
      <c r="Z141" s="215"/>
      <c r="AA141" s="215"/>
      <c r="AB141" s="215"/>
      <c r="AC141" s="215"/>
      <c r="AD141" s="215"/>
      <c r="AE141" s="215"/>
      <c r="AF141" s="215"/>
      <c r="AG141" s="215" t="s">
        <v>152</v>
      </c>
      <c r="AH141" s="215"/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1">
      <c r="A142" s="222"/>
      <c r="B142" s="223"/>
      <c r="C142" s="261" t="s">
        <v>328</v>
      </c>
      <c r="D142" s="246"/>
      <c r="E142" s="246"/>
      <c r="F142" s="246"/>
      <c r="G142" s="246"/>
      <c r="H142" s="226"/>
      <c r="I142" s="226"/>
      <c r="J142" s="226"/>
      <c r="K142" s="226"/>
      <c r="L142" s="226"/>
      <c r="M142" s="226"/>
      <c r="N142" s="225"/>
      <c r="O142" s="225"/>
      <c r="P142" s="225"/>
      <c r="Q142" s="225"/>
      <c r="R142" s="226"/>
      <c r="S142" s="226"/>
      <c r="T142" s="226"/>
      <c r="U142" s="226"/>
      <c r="V142" s="226"/>
      <c r="W142" s="226"/>
      <c r="X142" s="226"/>
      <c r="Y142" s="215"/>
      <c r="Z142" s="215"/>
      <c r="AA142" s="215"/>
      <c r="AB142" s="215"/>
      <c r="AC142" s="215"/>
      <c r="AD142" s="215"/>
      <c r="AE142" s="215"/>
      <c r="AF142" s="215"/>
      <c r="AG142" s="215" t="s">
        <v>161</v>
      </c>
      <c r="AH142" s="215"/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1">
      <c r="A143" s="222"/>
      <c r="B143" s="223"/>
      <c r="C143" s="260" t="s">
        <v>329</v>
      </c>
      <c r="D143" s="228"/>
      <c r="E143" s="229">
        <v>2</v>
      </c>
      <c r="F143" s="226"/>
      <c r="G143" s="226"/>
      <c r="H143" s="226"/>
      <c r="I143" s="226"/>
      <c r="J143" s="226"/>
      <c r="K143" s="226"/>
      <c r="L143" s="226"/>
      <c r="M143" s="226"/>
      <c r="N143" s="225"/>
      <c r="O143" s="225"/>
      <c r="P143" s="225"/>
      <c r="Q143" s="225"/>
      <c r="R143" s="226"/>
      <c r="S143" s="226"/>
      <c r="T143" s="226"/>
      <c r="U143" s="226"/>
      <c r="V143" s="226"/>
      <c r="W143" s="226"/>
      <c r="X143" s="226"/>
      <c r="Y143" s="215"/>
      <c r="Z143" s="215"/>
      <c r="AA143" s="215"/>
      <c r="AB143" s="215"/>
      <c r="AC143" s="215"/>
      <c r="AD143" s="215"/>
      <c r="AE143" s="215"/>
      <c r="AF143" s="215"/>
      <c r="AG143" s="215" t="s">
        <v>154</v>
      </c>
      <c r="AH143" s="215">
        <v>0</v>
      </c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1">
      <c r="A144" s="238">
        <v>47</v>
      </c>
      <c r="B144" s="239" t="s">
        <v>330</v>
      </c>
      <c r="C144" s="259" t="s">
        <v>331</v>
      </c>
      <c r="D144" s="240" t="s">
        <v>165</v>
      </c>
      <c r="E144" s="241">
        <v>49.25</v>
      </c>
      <c r="F144" s="242"/>
      <c r="G144" s="243">
        <f>ROUND(E144*F144,2)</f>
        <v>0</v>
      </c>
      <c r="H144" s="242"/>
      <c r="I144" s="243">
        <f>ROUND(E144*H144,2)</f>
        <v>0</v>
      </c>
      <c r="J144" s="242"/>
      <c r="K144" s="243">
        <f>ROUND(E144*J144,2)</f>
        <v>0</v>
      </c>
      <c r="L144" s="243">
        <v>21</v>
      </c>
      <c r="M144" s="243">
        <f>G144*(1+L144/100)</f>
        <v>0</v>
      </c>
      <c r="N144" s="241">
        <v>4.3E-3</v>
      </c>
      <c r="O144" s="241">
        <f>ROUND(E144*N144,2)</f>
        <v>0.21</v>
      </c>
      <c r="P144" s="241">
        <v>0</v>
      </c>
      <c r="Q144" s="241">
        <f>ROUND(E144*P144,2)</f>
        <v>0</v>
      </c>
      <c r="R144" s="243" t="s">
        <v>149</v>
      </c>
      <c r="S144" s="243" t="s">
        <v>150</v>
      </c>
      <c r="T144" s="244" t="s">
        <v>150</v>
      </c>
      <c r="U144" s="226">
        <v>0.20799999999999999</v>
      </c>
      <c r="V144" s="226">
        <f>ROUND(E144*U144,2)</f>
        <v>10.24</v>
      </c>
      <c r="W144" s="226"/>
      <c r="X144" s="226" t="s">
        <v>151</v>
      </c>
      <c r="Y144" s="215"/>
      <c r="Z144" s="215"/>
      <c r="AA144" s="215"/>
      <c r="AB144" s="215"/>
      <c r="AC144" s="215"/>
      <c r="AD144" s="215"/>
      <c r="AE144" s="215"/>
      <c r="AF144" s="215"/>
      <c r="AG144" s="215" t="s">
        <v>152</v>
      </c>
      <c r="AH144" s="215"/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1">
      <c r="A145" s="222"/>
      <c r="B145" s="223"/>
      <c r="C145" s="261" t="s">
        <v>332</v>
      </c>
      <c r="D145" s="246"/>
      <c r="E145" s="246"/>
      <c r="F145" s="246"/>
      <c r="G145" s="246"/>
      <c r="H145" s="226"/>
      <c r="I145" s="226"/>
      <c r="J145" s="226"/>
      <c r="K145" s="226"/>
      <c r="L145" s="226"/>
      <c r="M145" s="226"/>
      <c r="N145" s="225"/>
      <c r="O145" s="225"/>
      <c r="P145" s="225"/>
      <c r="Q145" s="225"/>
      <c r="R145" s="226"/>
      <c r="S145" s="226"/>
      <c r="T145" s="226"/>
      <c r="U145" s="226"/>
      <c r="V145" s="226"/>
      <c r="W145" s="226"/>
      <c r="X145" s="226"/>
      <c r="Y145" s="215"/>
      <c r="Z145" s="215"/>
      <c r="AA145" s="215"/>
      <c r="AB145" s="215"/>
      <c r="AC145" s="215"/>
      <c r="AD145" s="215"/>
      <c r="AE145" s="215"/>
      <c r="AF145" s="215"/>
      <c r="AG145" s="215" t="s">
        <v>161</v>
      </c>
      <c r="AH145" s="215"/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outlineLevel="1">
      <c r="A146" s="222"/>
      <c r="B146" s="223"/>
      <c r="C146" s="260" t="s">
        <v>333</v>
      </c>
      <c r="D146" s="228"/>
      <c r="E146" s="229">
        <v>49.25</v>
      </c>
      <c r="F146" s="226"/>
      <c r="G146" s="226"/>
      <c r="H146" s="226"/>
      <c r="I146" s="226"/>
      <c r="J146" s="226"/>
      <c r="K146" s="226"/>
      <c r="L146" s="226"/>
      <c r="M146" s="226"/>
      <c r="N146" s="225"/>
      <c r="O146" s="225"/>
      <c r="P146" s="225"/>
      <c r="Q146" s="225"/>
      <c r="R146" s="226"/>
      <c r="S146" s="226"/>
      <c r="T146" s="226"/>
      <c r="U146" s="226"/>
      <c r="V146" s="226"/>
      <c r="W146" s="226"/>
      <c r="X146" s="226"/>
      <c r="Y146" s="215"/>
      <c r="Z146" s="215"/>
      <c r="AA146" s="215"/>
      <c r="AB146" s="215"/>
      <c r="AC146" s="215"/>
      <c r="AD146" s="215"/>
      <c r="AE146" s="215"/>
      <c r="AF146" s="215"/>
      <c r="AG146" s="215" t="s">
        <v>154</v>
      </c>
      <c r="AH146" s="215">
        <v>0</v>
      </c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1">
      <c r="A147" s="238">
        <v>48</v>
      </c>
      <c r="B147" s="239" t="s">
        <v>334</v>
      </c>
      <c r="C147" s="259" t="s">
        <v>335</v>
      </c>
      <c r="D147" s="240" t="s">
        <v>165</v>
      </c>
      <c r="E147" s="241">
        <v>44.35</v>
      </c>
      <c r="F147" s="242"/>
      <c r="G147" s="243">
        <f>ROUND(E147*F147,2)</f>
        <v>0</v>
      </c>
      <c r="H147" s="242"/>
      <c r="I147" s="243">
        <f>ROUND(E147*H147,2)</f>
        <v>0</v>
      </c>
      <c r="J147" s="242"/>
      <c r="K147" s="243">
        <f>ROUND(E147*J147,2)</f>
        <v>0</v>
      </c>
      <c r="L147" s="243">
        <v>21</v>
      </c>
      <c r="M147" s="243">
        <f>G147*(1+L147/100)</f>
        <v>0</v>
      </c>
      <c r="N147" s="241">
        <v>0</v>
      </c>
      <c r="O147" s="241">
        <f>ROUND(E147*N147,2)</f>
        <v>0</v>
      </c>
      <c r="P147" s="241">
        <v>0</v>
      </c>
      <c r="Q147" s="241">
        <f>ROUND(E147*P147,2)</f>
        <v>0</v>
      </c>
      <c r="R147" s="243" t="s">
        <v>149</v>
      </c>
      <c r="S147" s="243" t="s">
        <v>150</v>
      </c>
      <c r="T147" s="244" t="s">
        <v>150</v>
      </c>
      <c r="U147" s="226">
        <v>5.5E-2</v>
      </c>
      <c r="V147" s="226">
        <f>ROUND(E147*U147,2)</f>
        <v>2.44</v>
      </c>
      <c r="W147" s="226"/>
      <c r="X147" s="226" t="s">
        <v>151</v>
      </c>
      <c r="Y147" s="215"/>
      <c r="Z147" s="215"/>
      <c r="AA147" s="215"/>
      <c r="AB147" s="215"/>
      <c r="AC147" s="215"/>
      <c r="AD147" s="215"/>
      <c r="AE147" s="215"/>
      <c r="AF147" s="215"/>
      <c r="AG147" s="215" t="s">
        <v>152</v>
      </c>
      <c r="AH147" s="215"/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1">
      <c r="A148" s="222"/>
      <c r="B148" s="223"/>
      <c r="C148" s="261" t="s">
        <v>336</v>
      </c>
      <c r="D148" s="246"/>
      <c r="E148" s="246"/>
      <c r="F148" s="246"/>
      <c r="G148" s="246"/>
      <c r="H148" s="226"/>
      <c r="I148" s="226"/>
      <c r="J148" s="226"/>
      <c r="K148" s="226"/>
      <c r="L148" s="226"/>
      <c r="M148" s="226"/>
      <c r="N148" s="225"/>
      <c r="O148" s="225"/>
      <c r="P148" s="225"/>
      <c r="Q148" s="225"/>
      <c r="R148" s="226"/>
      <c r="S148" s="226"/>
      <c r="T148" s="226"/>
      <c r="U148" s="226"/>
      <c r="V148" s="226"/>
      <c r="W148" s="226"/>
      <c r="X148" s="226"/>
      <c r="Y148" s="215"/>
      <c r="Z148" s="215"/>
      <c r="AA148" s="215"/>
      <c r="AB148" s="215"/>
      <c r="AC148" s="215"/>
      <c r="AD148" s="215"/>
      <c r="AE148" s="215"/>
      <c r="AF148" s="215"/>
      <c r="AG148" s="215" t="s">
        <v>161</v>
      </c>
      <c r="AH148" s="215"/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outlineLevel="1">
      <c r="A149" s="222"/>
      <c r="B149" s="223"/>
      <c r="C149" s="260" t="s">
        <v>337</v>
      </c>
      <c r="D149" s="228"/>
      <c r="E149" s="229">
        <v>44.35</v>
      </c>
      <c r="F149" s="226"/>
      <c r="G149" s="226"/>
      <c r="H149" s="226"/>
      <c r="I149" s="226"/>
      <c r="J149" s="226"/>
      <c r="K149" s="226"/>
      <c r="L149" s="226"/>
      <c r="M149" s="226"/>
      <c r="N149" s="225"/>
      <c r="O149" s="225"/>
      <c r="P149" s="225"/>
      <c r="Q149" s="225"/>
      <c r="R149" s="226"/>
      <c r="S149" s="226"/>
      <c r="T149" s="226"/>
      <c r="U149" s="226"/>
      <c r="V149" s="226"/>
      <c r="W149" s="226"/>
      <c r="X149" s="226"/>
      <c r="Y149" s="215"/>
      <c r="Z149" s="215"/>
      <c r="AA149" s="215"/>
      <c r="AB149" s="215"/>
      <c r="AC149" s="215"/>
      <c r="AD149" s="215"/>
      <c r="AE149" s="215"/>
      <c r="AF149" s="215"/>
      <c r="AG149" s="215" t="s">
        <v>154</v>
      </c>
      <c r="AH149" s="215">
        <v>0</v>
      </c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1">
      <c r="A150" s="248">
        <v>49</v>
      </c>
      <c r="B150" s="249" t="s">
        <v>338</v>
      </c>
      <c r="C150" s="263" t="s">
        <v>339</v>
      </c>
      <c r="D150" s="250" t="s">
        <v>319</v>
      </c>
      <c r="E150" s="251">
        <v>1</v>
      </c>
      <c r="F150" s="252"/>
      <c r="G150" s="253">
        <f>ROUND(E150*F150,2)</f>
        <v>0</v>
      </c>
      <c r="H150" s="252"/>
      <c r="I150" s="253">
        <f>ROUND(E150*H150,2)</f>
        <v>0</v>
      </c>
      <c r="J150" s="252"/>
      <c r="K150" s="253">
        <f>ROUND(E150*J150,2)</f>
        <v>0</v>
      </c>
      <c r="L150" s="253">
        <v>21</v>
      </c>
      <c r="M150" s="253">
        <f>G150*(1+L150/100)</f>
        <v>0</v>
      </c>
      <c r="N150" s="251">
        <v>0</v>
      </c>
      <c r="O150" s="251">
        <f>ROUND(E150*N150,2)</f>
        <v>0</v>
      </c>
      <c r="P150" s="251">
        <v>0</v>
      </c>
      <c r="Q150" s="251">
        <f>ROUND(E150*P150,2)</f>
        <v>0</v>
      </c>
      <c r="R150" s="253"/>
      <c r="S150" s="253" t="s">
        <v>270</v>
      </c>
      <c r="T150" s="254" t="s">
        <v>271</v>
      </c>
      <c r="U150" s="226">
        <v>0</v>
      </c>
      <c r="V150" s="226">
        <f>ROUND(E150*U150,2)</f>
        <v>0</v>
      </c>
      <c r="W150" s="226"/>
      <c r="X150" s="226" t="s">
        <v>151</v>
      </c>
      <c r="Y150" s="215"/>
      <c r="Z150" s="215"/>
      <c r="AA150" s="215"/>
      <c r="AB150" s="215"/>
      <c r="AC150" s="215"/>
      <c r="AD150" s="215"/>
      <c r="AE150" s="215"/>
      <c r="AF150" s="215"/>
      <c r="AG150" s="215" t="s">
        <v>152</v>
      </c>
      <c r="AH150" s="215"/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>
      <c r="A151" s="231" t="s">
        <v>144</v>
      </c>
      <c r="B151" s="232" t="s">
        <v>97</v>
      </c>
      <c r="C151" s="258" t="s">
        <v>98</v>
      </c>
      <c r="D151" s="233"/>
      <c r="E151" s="234"/>
      <c r="F151" s="235"/>
      <c r="G151" s="235">
        <f>SUMIF(AG152:AG162,"&lt;&gt;NOR",G152:G162)</f>
        <v>0</v>
      </c>
      <c r="H151" s="235"/>
      <c r="I151" s="235">
        <f>SUM(I152:I162)</f>
        <v>0</v>
      </c>
      <c r="J151" s="235"/>
      <c r="K151" s="235">
        <f>SUM(K152:K162)</f>
        <v>0</v>
      </c>
      <c r="L151" s="235"/>
      <c r="M151" s="235">
        <f>SUM(M152:M162)</f>
        <v>0</v>
      </c>
      <c r="N151" s="234"/>
      <c r="O151" s="234">
        <f>SUM(O152:O162)</f>
        <v>0</v>
      </c>
      <c r="P151" s="234"/>
      <c r="Q151" s="234">
        <f>SUM(Q152:Q162)</f>
        <v>10.469999999999999</v>
      </c>
      <c r="R151" s="235"/>
      <c r="S151" s="235"/>
      <c r="T151" s="236"/>
      <c r="U151" s="230"/>
      <c r="V151" s="230">
        <f>SUM(V152:V162)</f>
        <v>40.56</v>
      </c>
      <c r="W151" s="230"/>
      <c r="X151" s="230"/>
      <c r="AG151" t="s">
        <v>145</v>
      </c>
    </row>
    <row r="152" spans="1:60" outlineLevel="1">
      <c r="A152" s="238">
        <v>50</v>
      </c>
      <c r="B152" s="239" t="s">
        <v>340</v>
      </c>
      <c r="C152" s="259" t="s">
        <v>341</v>
      </c>
      <c r="D152" s="240" t="s">
        <v>169</v>
      </c>
      <c r="E152" s="241">
        <v>0.13500000000000001</v>
      </c>
      <c r="F152" s="242"/>
      <c r="G152" s="243">
        <f>ROUND(E152*F152,2)</f>
        <v>0</v>
      </c>
      <c r="H152" s="242"/>
      <c r="I152" s="243">
        <f>ROUND(E152*H152,2)</f>
        <v>0</v>
      </c>
      <c r="J152" s="242"/>
      <c r="K152" s="243">
        <f>ROUND(E152*J152,2)</f>
        <v>0</v>
      </c>
      <c r="L152" s="243">
        <v>21</v>
      </c>
      <c r="M152" s="243">
        <f>G152*(1+L152/100)</f>
        <v>0</v>
      </c>
      <c r="N152" s="241">
        <v>0</v>
      </c>
      <c r="O152" s="241">
        <f>ROUND(E152*N152,2)</f>
        <v>0</v>
      </c>
      <c r="P152" s="241">
        <v>2.85</v>
      </c>
      <c r="Q152" s="241">
        <f>ROUND(E152*P152,2)</f>
        <v>0.38</v>
      </c>
      <c r="R152" s="243" t="s">
        <v>243</v>
      </c>
      <c r="S152" s="243" t="s">
        <v>150</v>
      </c>
      <c r="T152" s="244" t="s">
        <v>150</v>
      </c>
      <c r="U152" s="226">
        <v>17.606999999999999</v>
      </c>
      <c r="V152" s="226">
        <f>ROUND(E152*U152,2)</f>
        <v>2.38</v>
      </c>
      <c r="W152" s="226"/>
      <c r="X152" s="226" t="s">
        <v>151</v>
      </c>
      <c r="Y152" s="215"/>
      <c r="Z152" s="215"/>
      <c r="AA152" s="215"/>
      <c r="AB152" s="215"/>
      <c r="AC152" s="215"/>
      <c r="AD152" s="215"/>
      <c r="AE152" s="215"/>
      <c r="AF152" s="215"/>
      <c r="AG152" s="215" t="s">
        <v>152</v>
      </c>
      <c r="AH152" s="215"/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outlineLevel="1">
      <c r="A153" s="222"/>
      <c r="B153" s="223"/>
      <c r="C153" s="261" t="s">
        <v>342</v>
      </c>
      <c r="D153" s="246"/>
      <c r="E153" s="246"/>
      <c r="F153" s="246"/>
      <c r="G153" s="246"/>
      <c r="H153" s="226"/>
      <c r="I153" s="226"/>
      <c r="J153" s="226"/>
      <c r="K153" s="226"/>
      <c r="L153" s="226"/>
      <c r="M153" s="226"/>
      <c r="N153" s="225"/>
      <c r="O153" s="225"/>
      <c r="P153" s="225"/>
      <c r="Q153" s="225"/>
      <c r="R153" s="226"/>
      <c r="S153" s="226"/>
      <c r="T153" s="226"/>
      <c r="U153" s="226"/>
      <c r="V153" s="226"/>
      <c r="W153" s="226"/>
      <c r="X153" s="226"/>
      <c r="Y153" s="215"/>
      <c r="Z153" s="215"/>
      <c r="AA153" s="215"/>
      <c r="AB153" s="215"/>
      <c r="AC153" s="215"/>
      <c r="AD153" s="215"/>
      <c r="AE153" s="215"/>
      <c r="AF153" s="215"/>
      <c r="AG153" s="215" t="s">
        <v>161</v>
      </c>
      <c r="AH153" s="215"/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45" t="str">
        <f>C153</f>
        <v>s naložením vybouraných hmot a suti na dopravní prostředek nebo s odklizením na hromady do vzdálenosti 20 m</v>
      </c>
      <c r="BB153" s="215"/>
      <c r="BC153" s="215"/>
      <c r="BD153" s="215"/>
      <c r="BE153" s="215"/>
      <c r="BF153" s="215"/>
      <c r="BG153" s="215"/>
      <c r="BH153" s="215"/>
    </row>
    <row r="154" spans="1:60" outlineLevel="1">
      <c r="A154" s="222"/>
      <c r="B154" s="223"/>
      <c r="C154" s="262" t="s">
        <v>343</v>
      </c>
      <c r="D154" s="247"/>
      <c r="E154" s="247"/>
      <c r="F154" s="247"/>
      <c r="G154" s="247"/>
      <c r="H154" s="226"/>
      <c r="I154" s="226"/>
      <c r="J154" s="226"/>
      <c r="K154" s="226"/>
      <c r="L154" s="226"/>
      <c r="M154" s="226"/>
      <c r="N154" s="225"/>
      <c r="O154" s="225"/>
      <c r="P154" s="225"/>
      <c r="Q154" s="225"/>
      <c r="R154" s="226"/>
      <c r="S154" s="226"/>
      <c r="T154" s="226"/>
      <c r="U154" s="226"/>
      <c r="V154" s="226"/>
      <c r="W154" s="226"/>
      <c r="X154" s="226"/>
      <c r="Y154" s="215"/>
      <c r="Z154" s="215"/>
      <c r="AA154" s="215"/>
      <c r="AB154" s="215"/>
      <c r="AC154" s="215"/>
      <c r="AD154" s="215"/>
      <c r="AE154" s="215"/>
      <c r="AF154" s="215"/>
      <c r="AG154" s="215" t="s">
        <v>210</v>
      </c>
      <c r="AH154" s="215"/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45" t="str">
        <f>C154</f>
        <v>Včetně bourání geotextilií, výplně otvorů tvárnic, drenáží, trubek a dilatačních prvků apod. zabudovaných v bouraných konstrukcích.</v>
      </c>
      <c r="BB154" s="215"/>
      <c r="BC154" s="215"/>
      <c r="BD154" s="215"/>
      <c r="BE154" s="215"/>
      <c r="BF154" s="215"/>
      <c r="BG154" s="215"/>
      <c r="BH154" s="215"/>
    </row>
    <row r="155" spans="1:60" outlineLevel="1">
      <c r="A155" s="222"/>
      <c r="B155" s="223"/>
      <c r="C155" s="260" t="s">
        <v>344</v>
      </c>
      <c r="D155" s="228"/>
      <c r="E155" s="229">
        <v>0.13500000000000001</v>
      </c>
      <c r="F155" s="226"/>
      <c r="G155" s="226"/>
      <c r="H155" s="226"/>
      <c r="I155" s="226"/>
      <c r="J155" s="226"/>
      <c r="K155" s="226"/>
      <c r="L155" s="226"/>
      <c r="M155" s="226"/>
      <c r="N155" s="225"/>
      <c r="O155" s="225"/>
      <c r="P155" s="225"/>
      <c r="Q155" s="225"/>
      <c r="R155" s="226"/>
      <c r="S155" s="226"/>
      <c r="T155" s="226"/>
      <c r="U155" s="226"/>
      <c r="V155" s="226"/>
      <c r="W155" s="226"/>
      <c r="X155" s="226"/>
      <c r="Y155" s="215"/>
      <c r="Z155" s="215"/>
      <c r="AA155" s="215"/>
      <c r="AB155" s="215"/>
      <c r="AC155" s="215"/>
      <c r="AD155" s="215"/>
      <c r="AE155" s="215"/>
      <c r="AF155" s="215"/>
      <c r="AG155" s="215" t="s">
        <v>154</v>
      </c>
      <c r="AH155" s="215">
        <v>0</v>
      </c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outlineLevel="1">
      <c r="A156" s="248">
        <v>51</v>
      </c>
      <c r="B156" s="249" t="s">
        <v>345</v>
      </c>
      <c r="C156" s="263" t="s">
        <v>346</v>
      </c>
      <c r="D156" s="250" t="s">
        <v>165</v>
      </c>
      <c r="E156" s="251">
        <v>1</v>
      </c>
      <c r="F156" s="252"/>
      <c r="G156" s="253">
        <f>ROUND(E156*F156,2)</f>
        <v>0</v>
      </c>
      <c r="H156" s="252"/>
      <c r="I156" s="253">
        <f>ROUND(E156*H156,2)</f>
        <v>0</v>
      </c>
      <c r="J156" s="252"/>
      <c r="K156" s="253">
        <f>ROUND(E156*J156,2)</f>
        <v>0</v>
      </c>
      <c r="L156" s="253">
        <v>21</v>
      </c>
      <c r="M156" s="253">
        <f>G156*(1+L156/100)</f>
        <v>0</v>
      </c>
      <c r="N156" s="251">
        <v>0</v>
      </c>
      <c r="O156" s="251">
        <f>ROUND(E156*N156,2)</f>
        <v>0</v>
      </c>
      <c r="P156" s="251">
        <v>4.6000000000000001E-4</v>
      </c>
      <c r="Q156" s="251">
        <f>ROUND(E156*P156,2)</f>
        <v>0</v>
      </c>
      <c r="R156" s="253" t="s">
        <v>347</v>
      </c>
      <c r="S156" s="253" t="s">
        <v>150</v>
      </c>
      <c r="T156" s="254" t="s">
        <v>150</v>
      </c>
      <c r="U156" s="226">
        <v>1.5</v>
      </c>
      <c r="V156" s="226">
        <f>ROUND(E156*U156,2)</f>
        <v>1.5</v>
      </c>
      <c r="W156" s="226"/>
      <c r="X156" s="226" t="s">
        <v>151</v>
      </c>
      <c r="Y156" s="215"/>
      <c r="Z156" s="215"/>
      <c r="AA156" s="215"/>
      <c r="AB156" s="215"/>
      <c r="AC156" s="215"/>
      <c r="AD156" s="215"/>
      <c r="AE156" s="215"/>
      <c r="AF156" s="215"/>
      <c r="AG156" s="215" t="s">
        <v>152</v>
      </c>
      <c r="AH156" s="215"/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ht="20.399999999999999" outlineLevel="1">
      <c r="A157" s="238">
        <v>52</v>
      </c>
      <c r="B157" s="239" t="s">
        <v>348</v>
      </c>
      <c r="C157" s="259" t="s">
        <v>349</v>
      </c>
      <c r="D157" s="240" t="s">
        <v>148</v>
      </c>
      <c r="E157" s="241">
        <v>71.2</v>
      </c>
      <c r="F157" s="242"/>
      <c r="G157" s="243">
        <f>ROUND(E157*F157,2)</f>
        <v>0</v>
      </c>
      <c r="H157" s="242"/>
      <c r="I157" s="243">
        <f>ROUND(E157*H157,2)</f>
        <v>0</v>
      </c>
      <c r="J157" s="242"/>
      <c r="K157" s="243">
        <f>ROUND(E157*J157,2)</f>
        <v>0</v>
      </c>
      <c r="L157" s="243">
        <v>21</v>
      </c>
      <c r="M157" s="243">
        <f>G157*(1+L157/100)</f>
        <v>0</v>
      </c>
      <c r="N157" s="241">
        <v>0</v>
      </c>
      <c r="O157" s="241">
        <f>ROUND(E157*N157,2)</f>
        <v>0</v>
      </c>
      <c r="P157" s="241">
        <v>5.8999999999999997E-2</v>
      </c>
      <c r="Q157" s="241">
        <f>ROUND(E157*P157,2)</f>
        <v>4.2</v>
      </c>
      <c r="R157" s="243" t="s">
        <v>347</v>
      </c>
      <c r="S157" s="243" t="s">
        <v>150</v>
      </c>
      <c r="T157" s="244" t="s">
        <v>150</v>
      </c>
      <c r="U157" s="226">
        <v>0.2</v>
      </c>
      <c r="V157" s="226">
        <f>ROUND(E157*U157,2)</f>
        <v>14.24</v>
      </c>
      <c r="W157" s="226"/>
      <c r="X157" s="226" t="s">
        <v>151</v>
      </c>
      <c r="Y157" s="215"/>
      <c r="Z157" s="215"/>
      <c r="AA157" s="215"/>
      <c r="AB157" s="215"/>
      <c r="AC157" s="215"/>
      <c r="AD157" s="215"/>
      <c r="AE157" s="215"/>
      <c r="AF157" s="215"/>
      <c r="AG157" s="215" t="s">
        <v>152</v>
      </c>
      <c r="AH157" s="215"/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outlineLevel="1">
      <c r="A158" s="222"/>
      <c r="B158" s="223"/>
      <c r="C158" s="260" t="s">
        <v>350</v>
      </c>
      <c r="D158" s="228"/>
      <c r="E158" s="229">
        <v>10</v>
      </c>
      <c r="F158" s="226"/>
      <c r="G158" s="226"/>
      <c r="H158" s="226"/>
      <c r="I158" s="226"/>
      <c r="J158" s="226"/>
      <c r="K158" s="226"/>
      <c r="L158" s="226"/>
      <c r="M158" s="226"/>
      <c r="N158" s="225"/>
      <c r="O158" s="225"/>
      <c r="P158" s="225"/>
      <c r="Q158" s="225"/>
      <c r="R158" s="226"/>
      <c r="S158" s="226"/>
      <c r="T158" s="226"/>
      <c r="U158" s="226"/>
      <c r="V158" s="226"/>
      <c r="W158" s="226"/>
      <c r="X158" s="226"/>
      <c r="Y158" s="215"/>
      <c r="Z158" s="215"/>
      <c r="AA158" s="215"/>
      <c r="AB158" s="215"/>
      <c r="AC158" s="215"/>
      <c r="AD158" s="215"/>
      <c r="AE158" s="215"/>
      <c r="AF158" s="215"/>
      <c r="AG158" s="215" t="s">
        <v>154</v>
      </c>
      <c r="AH158" s="215">
        <v>0</v>
      </c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1">
      <c r="A159" s="222"/>
      <c r="B159" s="223"/>
      <c r="C159" s="260" t="s">
        <v>351</v>
      </c>
      <c r="D159" s="228"/>
      <c r="E159" s="229">
        <v>61.2</v>
      </c>
      <c r="F159" s="226"/>
      <c r="G159" s="226"/>
      <c r="H159" s="226"/>
      <c r="I159" s="226"/>
      <c r="J159" s="226"/>
      <c r="K159" s="226"/>
      <c r="L159" s="226"/>
      <c r="M159" s="226"/>
      <c r="N159" s="225"/>
      <c r="O159" s="225"/>
      <c r="P159" s="225"/>
      <c r="Q159" s="225"/>
      <c r="R159" s="226"/>
      <c r="S159" s="226"/>
      <c r="T159" s="226"/>
      <c r="U159" s="226"/>
      <c r="V159" s="226"/>
      <c r="W159" s="226"/>
      <c r="X159" s="226"/>
      <c r="Y159" s="215"/>
      <c r="Z159" s="215"/>
      <c r="AA159" s="215"/>
      <c r="AB159" s="215"/>
      <c r="AC159" s="215"/>
      <c r="AD159" s="215"/>
      <c r="AE159" s="215"/>
      <c r="AF159" s="215"/>
      <c r="AG159" s="215" t="s">
        <v>154</v>
      </c>
      <c r="AH159" s="215">
        <v>0</v>
      </c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outlineLevel="1">
      <c r="A160" s="238">
        <v>53</v>
      </c>
      <c r="B160" s="239" t="s">
        <v>352</v>
      </c>
      <c r="C160" s="259" t="s">
        <v>353</v>
      </c>
      <c r="D160" s="240" t="s">
        <v>148</v>
      </c>
      <c r="E160" s="241">
        <v>10</v>
      </c>
      <c r="F160" s="242"/>
      <c r="G160" s="243">
        <f>ROUND(E160*F160,2)</f>
        <v>0</v>
      </c>
      <c r="H160" s="242"/>
      <c r="I160" s="243">
        <f>ROUND(E160*H160,2)</f>
        <v>0</v>
      </c>
      <c r="J160" s="242"/>
      <c r="K160" s="243">
        <f>ROUND(E160*J160,2)</f>
        <v>0</v>
      </c>
      <c r="L160" s="243">
        <v>21</v>
      </c>
      <c r="M160" s="243">
        <f>G160*(1+L160/100)</f>
        <v>0</v>
      </c>
      <c r="N160" s="241">
        <v>0</v>
      </c>
      <c r="O160" s="241">
        <f>ROUND(E160*N160,2)</f>
        <v>0</v>
      </c>
      <c r="P160" s="241">
        <v>0.16900000000000001</v>
      </c>
      <c r="Q160" s="241">
        <f>ROUND(E160*P160,2)</f>
        <v>1.69</v>
      </c>
      <c r="R160" s="243" t="s">
        <v>347</v>
      </c>
      <c r="S160" s="243" t="s">
        <v>150</v>
      </c>
      <c r="T160" s="244" t="s">
        <v>150</v>
      </c>
      <c r="U160" s="226">
        <v>0.82</v>
      </c>
      <c r="V160" s="226">
        <f>ROUND(E160*U160,2)</f>
        <v>8.1999999999999993</v>
      </c>
      <c r="W160" s="226"/>
      <c r="X160" s="226" t="s">
        <v>151</v>
      </c>
      <c r="Y160" s="215"/>
      <c r="Z160" s="215"/>
      <c r="AA160" s="215"/>
      <c r="AB160" s="215"/>
      <c r="AC160" s="215"/>
      <c r="AD160" s="215"/>
      <c r="AE160" s="215"/>
      <c r="AF160" s="215"/>
      <c r="AG160" s="215" t="s">
        <v>152</v>
      </c>
      <c r="AH160" s="215"/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outlineLevel="1">
      <c r="A161" s="222"/>
      <c r="B161" s="223"/>
      <c r="C161" s="261" t="s">
        <v>354</v>
      </c>
      <c r="D161" s="246"/>
      <c r="E161" s="246"/>
      <c r="F161" s="246"/>
      <c r="G161" s="246"/>
      <c r="H161" s="226"/>
      <c r="I161" s="226"/>
      <c r="J161" s="226"/>
      <c r="K161" s="226"/>
      <c r="L161" s="226"/>
      <c r="M161" s="226"/>
      <c r="N161" s="225"/>
      <c r="O161" s="225"/>
      <c r="P161" s="225"/>
      <c r="Q161" s="225"/>
      <c r="R161" s="226"/>
      <c r="S161" s="226"/>
      <c r="T161" s="226"/>
      <c r="U161" s="226"/>
      <c r="V161" s="226"/>
      <c r="W161" s="226"/>
      <c r="X161" s="226"/>
      <c r="Y161" s="215"/>
      <c r="Z161" s="215"/>
      <c r="AA161" s="215"/>
      <c r="AB161" s="215"/>
      <c r="AC161" s="215"/>
      <c r="AD161" s="215"/>
      <c r="AE161" s="215"/>
      <c r="AF161" s="215"/>
      <c r="AG161" s="215" t="s">
        <v>161</v>
      </c>
      <c r="AH161" s="215"/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outlineLevel="1">
      <c r="A162" s="248">
        <v>54</v>
      </c>
      <c r="B162" s="249" t="s">
        <v>355</v>
      </c>
      <c r="C162" s="263" t="s">
        <v>356</v>
      </c>
      <c r="D162" s="250" t="s">
        <v>148</v>
      </c>
      <c r="E162" s="251">
        <v>71.2</v>
      </c>
      <c r="F162" s="252"/>
      <c r="G162" s="253">
        <f>ROUND(E162*F162,2)</f>
        <v>0</v>
      </c>
      <c r="H162" s="252"/>
      <c r="I162" s="253">
        <f>ROUND(E162*H162,2)</f>
        <v>0</v>
      </c>
      <c r="J162" s="252"/>
      <c r="K162" s="253">
        <f>ROUND(E162*J162,2)</f>
        <v>0</v>
      </c>
      <c r="L162" s="253">
        <v>21</v>
      </c>
      <c r="M162" s="253">
        <f>G162*(1+L162/100)</f>
        <v>0</v>
      </c>
      <c r="N162" s="251">
        <v>0</v>
      </c>
      <c r="O162" s="251">
        <f>ROUND(E162*N162,2)</f>
        <v>0</v>
      </c>
      <c r="P162" s="251">
        <v>5.8999999999999997E-2</v>
      </c>
      <c r="Q162" s="251">
        <f>ROUND(E162*P162,2)</f>
        <v>4.2</v>
      </c>
      <c r="R162" s="253"/>
      <c r="S162" s="253" t="s">
        <v>270</v>
      </c>
      <c r="T162" s="254" t="s">
        <v>271</v>
      </c>
      <c r="U162" s="226">
        <v>0.2</v>
      </c>
      <c r="V162" s="226">
        <f>ROUND(E162*U162,2)</f>
        <v>14.24</v>
      </c>
      <c r="W162" s="226"/>
      <c r="X162" s="226" t="s">
        <v>151</v>
      </c>
      <c r="Y162" s="215"/>
      <c r="Z162" s="215"/>
      <c r="AA162" s="215"/>
      <c r="AB162" s="215"/>
      <c r="AC162" s="215"/>
      <c r="AD162" s="215"/>
      <c r="AE162" s="215"/>
      <c r="AF162" s="215"/>
      <c r="AG162" s="215" t="s">
        <v>152</v>
      </c>
      <c r="AH162" s="215"/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>
      <c r="A163" s="231" t="s">
        <v>144</v>
      </c>
      <c r="B163" s="232" t="s">
        <v>99</v>
      </c>
      <c r="C163" s="258" t="s">
        <v>100</v>
      </c>
      <c r="D163" s="233"/>
      <c r="E163" s="234"/>
      <c r="F163" s="235"/>
      <c r="G163" s="235">
        <f>SUMIF(AG164:AG165,"&lt;&gt;NOR",G164:G165)</f>
        <v>0</v>
      </c>
      <c r="H163" s="235"/>
      <c r="I163" s="235">
        <f>SUM(I164:I165)</f>
        <v>0</v>
      </c>
      <c r="J163" s="235"/>
      <c r="K163" s="235">
        <f>SUM(K164:K165)</f>
        <v>0</v>
      </c>
      <c r="L163" s="235"/>
      <c r="M163" s="235">
        <f>SUM(M164:M165)</f>
        <v>0</v>
      </c>
      <c r="N163" s="234"/>
      <c r="O163" s="234">
        <f>SUM(O164:O165)</f>
        <v>0</v>
      </c>
      <c r="P163" s="234"/>
      <c r="Q163" s="234">
        <f>SUM(Q164:Q165)</f>
        <v>0</v>
      </c>
      <c r="R163" s="235"/>
      <c r="S163" s="235"/>
      <c r="T163" s="236"/>
      <c r="U163" s="230"/>
      <c r="V163" s="230">
        <f>SUM(V164:V165)</f>
        <v>134.38999999999999</v>
      </c>
      <c r="W163" s="230"/>
      <c r="X163" s="230"/>
      <c r="AG163" t="s">
        <v>145</v>
      </c>
    </row>
    <row r="164" spans="1:60" ht="20.399999999999999" outlineLevel="1">
      <c r="A164" s="238">
        <v>55</v>
      </c>
      <c r="B164" s="239" t="s">
        <v>357</v>
      </c>
      <c r="C164" s="259" t="s">
        <v>358</v>
      </c>
      <c r="D164" s="240" t="s">
        <v>228</v>
      </c>
      <c r="E164" s="241">
        <v>143.19577000000001</v>
      </c>
      <c r="F164" s="242"/>
      <c r="G164" s="243">
        <f>ROUND(E164*F164,2)</f>
        <v>0</v>
      </c>
      <c r="H164" s="242"/>
      <c r="I164" s="243">
        <f>ROUND(E164*H164,2)</f>
        <v>0</v>
      </c>
      <c r="J164" s="242"/>
      <c r="K164" s="243">
        <f>ROUND(E164*J164,2)</f>
        <v>0</v>
      </c>
      <c r="L164" s="243">
        <v>21</v>
      </c>
      <c r="M164" s="243">
        <f>G164*(1+L164/100)</f>
        <v>0</v>
      </c>
      <c r="N164" s="241">
        <v>0</v>
      </c>
      <c r="O164" s="241">
        <f>ROUND(E164*N164,2)</f>
        <v>0</v>
      </c>
      <c r="P164" s="241">
        <v>0</v>
      </c>
      <c r="Q164" s="241">
        <f>ROUND(E164*P164,2)</f>
        <v>0</v>
      </c>
      <c r="R164" s="243" t="s">
        <v>359</v>
      </c>
      <c r="S164" s="243" t="s">
        <v>150</v>
      </c>
      <c r="T164" s="244" t="s">
        <v>150</v>
      </c>
      <c r="U164" s="226">
        <v>0.9385</v>
      </c>
      <c r="V164" s="226">
        <f>ROUND(E164*U164,2)</f>
        <v>134.38999999999999</v>
      </c>
      <c r="W164" s="226"/>
      <c r="X164" s="226" t="s">
        <v>360</v>
      </c>
      <c r="Y164" s="215"/>
      <c r="Z164" s="215"/>
      <c r="AA164" s="215"/>
      <c r="AB164" s="215"/>
      <c r="AC164" s="215"/>
      <c r="AD164" s="215"/>
      <c r="AE164" s="215"/>
      <c r="AF164" s="215"/>
      <c r="AG164" s="215" t="s">
        <v>361</v>
      </c>
      <c r="AH164" s="215"/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outlineLevel="1">
      <c r="A165" s="222"/>
      <c r="B165" s="223"/>
      <c r="C165" s="261" t="s">
        <v>362</v>
      </c>
      <c r="D165" s="246"/>
      <c r="E165" s="246"/>
      <c r="F165" s="246"/>
      <c r="G165" s="246"/>
      <c r="H165" s="226"/>
      <c r="I165" s="226"/>
      <c r="J165" s="226"/>
      <c r="K165" s="226"/>
      <c r="L165" s="226"/>
      <c r="M165" s="226"/>
      <c r="N165" s="225"/>
      <c r="O165" s="225"/>
      <c r="P165" s="225"/>
      <c r="Q165" s="225"/>
      <c r="R165" s="226"/>
      <c r="S165" s="226"/>
      <c r="T165" s="226"/>
      <c r="U165" s="226"/>
      <c r="V165" s="226"/>
      <c r="W165" s="226"/>
      <c r="X165" s="226"/>
      <c r="Y165" s="215"/>
      <c r="Z165" s="215"/>
      <c r="AA165" s="215"/>
      <c r="AB165" s="215"/>
      <c r="AC165" s="215"/>
      <c r="AD165" s="215"/>
      <c r="AE165" s="215"/>
      <c r="AF165" s="215"/>
      <c r="AG165" s="215" t="s">
        <v>161</v>
      </c>
      <c r="AH165" s="215"/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>
      <c r="A166" s="231" t="s">
        <v>144</v>
      </c>
      <c r="B166" s="232" t="s">
        <v>101</v>
      </c>
      <c r="C166" s="258" t="s">
        <v>102</v>
      </c>
      <c r="D166" s="233"/>
      <c r="E166" s="234"/>
      <c r="F166" s="235"/>
      <c r="G166" s="235">
        <f>SUMIF(AG167:AG174,"&lt;&gt;NOR",G167:G174)</f>
        <v>0</v>
      </c>
      <c r="H166" s="235"/>
      <c r="I166" s="235">
        <f>SUM(I167:I174)</f>
        <v>0</v>
      </c>
      <c r="J166" s="235"/>
      <c r="K166" s="235">
        <f>SUM(K167:K174)</f>
        <v>0</v>
      </c>
      <c r="L166" s="235"/>
      <c r="M166" s="235">
        <f>SUM(M167:M174)</f>
        <v>0</v>
      </c>
      <c r="N166" s="234"/>
      <c r="O166" s="234">
        <f>SUM(O167:O174)</f>
        <v>0.06</v>
      </c>
      <c r="P166" s="234"/>
      <c r="Q166" s="234">
        <f>SUM(Q167:Q174)</f>
        <v>0</v>
      </c>
      <c r="R166" s="235"/>
      <c r="S166" s="235"/>
      <c r="T166" s="236"/>
      <c r="U166" s="230"/>
      <c r="V166" s="230">
        <f>SUM(V167:V174)</f>
        <v>5.75</v>
      </c>
      <c r="W166" s="230"/>
      <c r="X166" s="230"/>
      <c r="AG166" t="s">
        <v>145</v>
      </c>
    </row>
    <row r="167" spans="1:60" ht="20.399999999999999" outlineLevel="1">
      <c r="A167" s="238">
        <v>56</v>
      </c>
      <c r="B167" s="239" t="s">
        <v>363</v>
      </c>
      <c r="C167" s="259" t="s">
        <v>364</v>
      </c>
      <c r="D167" s="240" t="s">
        <v>148</v>
      </c>
      <c r="E167" s="241">
        <v>61.2</v>
      </c>
      <c r="F167" s="242"/>
      <c r="G167" s="243">
        <f>ROUND(E167*F167,2)</f>
        <v>0</v>
      </c>
      <c r="H167" s="242"/>
      <c r="I167" s="243">
        <f>ROUND(E167*H167,2)</f>
        <v>0</v>
      </c>
      <c r="J167" s="242"/>
      <c r="K167" s="243">
        <f>ROUND(E167*J167,2)</f>
        <v>0</v>
      </c>
      <c r="L167" s="243">
        <v>21</v>
      </c>
      <c r="M167" s="243">
        <f>G167*(1+L167/100)</f>
        <v>0</v>
      </c>
      <c r="N167" s="241">
        <v>1.7000000000000001E-4</v>
      </c>
      <c r="O167" s="241">
        <f>ROUND(E167*N167,2)</f>
        <v>0.01</v>
      </c>
      <c r="P167" s="241">
        <v>0</v>
      </c>
      <c r="Q167" s="241">
        <f>ROUND(E167*P167,2)</f>
        <v>0</v>
      </c>
      <c r="R167" s="243" t="s">
        <v>365</v>
      </c>
      <c r="S167" s="243" t="s">
        <v>150</v>
      </c>
      <c r="T167" s="244" t="s">
        <v>150</v>
      </c>
      <c r="U167" s="226">
        <v>4.3999999999999997E-2</v>
      </c>
      <c r="V167" s="226">
        <f>ROUND(E167*U167,2)</f>
        <v>2.69</v>
      </c>
      <c r="W167" s="226"/>
      <c r="X167" s="226" t="s">
        <v>151</v>
      </c>
      <c r="Y167" s="215"/>
      <c r="Z167" s="215"/>
      <c r="AA167" s="215"/>
      <c r="AB167" s="215"/>
      <c r="AC167" s="215"/>
      <c r="AD167" s="215"/>
      <c r="AE167" s="215"/>
      <c r="AF167" s="215"/>
      <c r="AG167" s="215" t="s">
        <v>152</v>
      </c>
      <c r="AH167" s="215"/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outlineLevel="1">
      <c r="A168" s="222"/>
      <c r="B168" s="223"/>
      <c r="C168" s="260" t="s">
        <v>366</v>
      </c>
      <c r="D168" s="228"/>
      <c r="E168" s="229">
        <v>61.2</v>
      </c>
      <c r="F168" s="226"/>
      <c r="G168" s="226"/>
      <c r="H168" s="226"/>
      <c r="I168" s="226"/>
      <c r="J168" s="226"/>
      <c r="K168" s="226"/>
      <c r="L168" s="226"/>
      <c r="M168" s="226"/>
      <c r="N168" s="225"/>
      <c r="O168" s="225"/>
      <c r="P168" s="225"/>
      <c r="Q168" s="225"/>
      <c r="R168" s="226"/>
      <c r="S168" s="226"/>
      <c r="T168" s="226"/>
      <c r="U168" s="226"/>
      <c r="V168" s="226"/>
      <c r="W168" s="226"/>
      <c r="X168" s="226"/>
      <c r="Y168" s="215"/>
      <c r="Z168" s="215"/>
      <c r="AA168" s="215"/>
      <c r="AB168" s="215"/>
      <c r="AC168" s="215"/>
      <c r="AD168" s="215"/>
      <c r="AE168" s="215"/>
      <c r="AF168" s="215"/>
      <c r="AG168" s="215" t="s">
        <v>154</v>
      </c>
      <c r="AH168" s="215">
        <v>0</v>
      </c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outlineLevel="1">
      <c r="A169" s="238">
        <v>57</v>
      </c>
      <c r="B169" s="239" t="s">
        <v>367</v>
      </c>
      <c r="C169" s="259" t="s">
        <v>368</v>
      </c>
      <c r="D169" s="240" t="s">
        <v>165</v>
      </c>
      <c r="E169" s="241">
        <v>30.6</v>
      </c>
      <c r="F169" s="242"/>
      <c r="G169" s="243">
        <f>ROUND(E169*F169,2)</f>
        <v>0</v>
      </c>
      <c r="H169" s="242"/>
      <c r="I169" s="243">
        <f>ROUND(E169*H169,2)</f>
        <v>0</v>
      </c>
      <c r="J169" s="242"/>
      <c r="K169" s="243">
        <f>ROUND(E169*J169,2)</f>
        <v>0</v>
      </c>
      <c r="L169" s="243">
        <v>21</v>
      </c>
      <c r="M169" s="243">
        <f>G169*(1+L169/100)</f>
        <v>0</v>
      </c>
      <c r="N169" s="241">
        <v>5.2999999999999998E-4</v>
      </c>
      <c r="O169" s="241">
        <f>ROUND(E169*N169,2)</f>
        <v>0.02</v>
      </c>
      <c r="P169" s="241">
        <v>0</v>
      </c>
      <c r="Q169" s="241">
        <f>ROUND(E169*P169,2)</f>
        <v>0</v>
      </c>
      <c r="R169" s="243" t="s">
        <v>365</v>
      </c>
      <c r="S169" s="243" t="s">
        <v>150</v>
      </c>
      <c r="T169" s="244" t="s">
        <v>150</v>
      </c>
      <c r="U169" s="226">
        <v>0.1</v>
      </c>
      <c r="V169" s="226">
        <f>ROUND(E169*U169,2)</f>
        <v>3.06</v>
      </c>
      <c r="W169" s="226"/>
      <c r="X169" s="226" t="s">
        <v>151</v>
      </c>
      <c r="Y169" s="215"/>
      <c r="Z169" s="215"/>
      <c r="AA169" s="215"/>
      <c r="AB169" s="215"/>
      <c r="AC169" s="215"/>
      <c r="AD169" s="215"/>
      <c r="AE169" s="215"/>
      <c r="AF169" s="215"/>
      <c r="AG169" s="215" t="s">
        <v>152</v>
      </c>
      <c r="AH169" s="215"/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outlineLevel="1">
      <c r="A170" s="222"/>
      <c r="B170" s="223"/>
      <c r="C170" s="260" t="s">
        <v>369</v>
      </c>
      <c r="D170" s="228"/>
      <c r="E170" s="229">
        <v>30.6</v>
      </c>
      <c r="F170" s="226"/>
      <c r="G170" s="226"/>
      <c r="H170" s="226"/>
      <c r="I170" s="226"/>
      <c r="J170" s="226"/>
      <c r="K170" s="226"/>
      <c r="L170" s="226"/>
      <c r="M170" s="226"/>
      <c r="N170" s="225"/>
      <c r="O170" s="225"/>
      <c r="P170" s="225"/>
      <c r="Q170" s="225"/>
      <c r="R170" s="226"/>
      <c r="S170" s="226"/>
      <c r="T170" s="226"/>
      <c r="U170" s="226"/>
      <c r="V170" s="226"/>
      <c r="W170" s="226"/>
      <c r="X170" s="226"/>
      <c r="Y170" s="215"/>
      <c r="Z170" s="215"/>
      <c r="AA170" s="215"/>
      <c r="AB170" s="215"/>
      <c r="AC170" s="215"/>
      <c r="AD170" s="215"/>
      <c r="AE170" s="215"/>
      <c r="AF170" s="215"/>
      <c r="AG170" s="215" t="s">
        <v>154</v>
      </c>
      <c r="AH170" s="215">
        <v>0</v>
      </c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outlineLevel="1">
      <c r="A171" s="238">
        <v>58</v>
      </c>
      <c r="B171" s="239" t="s">
        <v>370</v>
      </c>
      <c r="C171" s="259" t="s">
        <v>371</v>
      </c>
      <c r="D171" s="240" t="s">
        <v>148</v>
      </c>
      <c r="E171" s="241">
        <v>70.38</v>
      </c>
      <c r="F171" s="242"/>
      <c r="G171" s="243">
        <f>ROUND(E171*F171,2)</f>
        <v>0</v>
      </c>
      <c r="H171" s="242"/>
      <c r="I171" s="243">
        <f>ROUND(E171*H171,2)</f>
        <v>0</v>
      </c>
      <c r="J171" s="242"/>
      <c r="K171" s="243">
        <f>ROUND(E171*J171,2)</f>
        <v>0</v>
      </c>
      <c r="L171" s="243">
        <v>21</v>
      </c>
      <c r="M171" s="243">
        <f>G171*(1+L171/100)</f>
        <v>0</v>
      </c>
      <c r="N171" s="241">
        <v>4.4999999999999999E-4</v>
      </c>
      <c r="O171" s="241">
        <f>ROUND(E171*N171,2)</f>
        <v>0.03</v>
      </c>
      <c r="P171" s="241">
        <v>0</v>
      </c>
      <c r="Q171" s="241">
        <f>ROUND(E171*P171,2)</f>
        <v>0</v>
      </c>
      <c r="R171" s="243"/>
      <c r="S171" s="243" t="s">
        <v>270</v>
      </c>
      <c r="T171" s="244" t="s">
        <v>150</v>
      </c>
      <c r="U171" s="226">
        <v>0</v>
      </c>
      <c r="V171" s="226">
        <f>ROUND(E171*U171,2)</f>
        <v>0</v>
      </c>
      <c r="W171" s="226"/>
      <c r="X171" s="226" t="s">
        <v>233</v>
      </c>
      <c r="Y171" s="215"/>
      <c r="Z171" s="215"/>
      <c r="AA171" s="215"/>
      <c r="AB171" s="215"/>
      <c r="AC171" s="215"/>
      <c r="AD171" s="215"/>
      <c r="AE171" s="215"/>
      <c r="AF171" s="215"/>
      <c r="AG171" s="215" t="s">
        <v>234</v>
      </c>
      <c r="AH171" s="215"/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1">
      <c r="A172" s="222"/>
      <c r="B172" s="223"/>
      <c r="C172" s="260" t="s">
        <v>372</v>
      </c>
      <c r="D172" s="228"/>
      <c r="E172" s="229">
        <v>70.38</v>
      </c>
      <c r="F172" s="226"/>
      <c r="G172" s="226"/>
      <c r="H172" s="226"/>
      <c r="I172" s="226"/>
      <c r="J172" s="226"/>
      <c r="K172" s="226"/>
      <c r="L172" s="226"/>
      <c r="M172" s="226"/>
      <c r="N172" s="225"/>
      <c r="O172" s="225"/>
      <c r="P172" s="225"/>
      <c r="Q172" s="225"/>
      <c r="R172" s="226"/>
      <c r="S172" s="226"/>
      <c r="T172" s="226"/>
      <c r="U172" s="226"/>
      <c r="V172" s="226"/>
      <c r="W172" s="226"/>
      <c r="X172" s="226"/>
      <c r="Y172" s="215"/>
      <c r="Z172" s="215"/>
      <c r="AA172" s="215"/>
      <c r="AB172" s="215"/>
      <c r="AC172" s="215"/>
      <c r="AD172" s="215"/>
      <c r="AE172" s="215"/>
      <c r="AF172" s="215"/>
      <c r="AG172" s="215" t="s">
        <v>154</v>
      </c>
      <c r="AH172" s="215">
        <v>0</v>
      </c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outlineLevel="1">
      <c r="A173" s="222">
        <v>59</v>
      </c>
      <c r="B173" s="223" t="s">
        <v>373</v>
      </c>
      <c r="C173" s="264" t="s">
        <v>374</v>
      </c>
      <c r="D173" s="224" t="s">
        <v>0</v>
      </c>
      <c r="E173" s="255"/>
      <c r="F173" s="227"/>
      <c r="G173" s="226">
        <f>ROUND(E173*F173,2)</f>
        <v>0</v>
      </c>
      <c r="H173" s="227"/>
      <c r="I173" s="226">
        <f>ROUND(E173*H173,2)</f>
        <v>0</v>
      </c>
      <c r="J173" s="227"/>
      <c r="K173" s="226">
        <f>ROUND(E173*J173,2)</f>
        <v>0</v>
      </c>
      <c r="L173" s="226">
        <v>21</v>
      </c>
      <c r="M173" s="226">
        <f>G173*(1+L173/100)</f>
        <v>0</v>
      </c>
      <c r="N173" s="225">
        <v>0</v>
      </c>
      <c r="O173" s="225">
        <f>ROUND(E173*N173,2)</f>
        <v>0</v>
      </c>
      <c r="P173" s="225">
        <v>0</v>
      </c>
      <c r="Q173" s="225">
        <f>ROUND(E173*P173,2)</f>
        <v>0</v>
      </c>
      <c r="R173" s="226" t="s">
        <v>365</v>
      </c>
      <c r="S173" s="226" t="s">
        <v>150</v>
      </c>
      <c r="T173" s="226" t="s">
        <v>150</v>
      </c>
      <c r="U173" s="226">
        <v>0</v>
      </c>
      <c r="V173" s="226">
        <f>ROUND(E173*U173,2)</f>
        <v>0</v>
      </c>
      <c r="W173" s="226"/>
      <c r="X173" s="226" t="s">
        <v>360</v>
      </c>
      <c r="Y173" s="215"/>
      <c r="Z173" s="215"/>
      <c r="AA173" s="215"/>
      <c r="AB173" s="215"/>
      <c r="AC173" s="215"/>
      <c r="AD173" s="215"/>
      <c r="AE173" s="215"/>
      <c r="AF173" s="215"/>
      <c r="AG173" s="215" t="s">
        <v>361</v>
      </c>
      <c r="AH173" s="215"/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outlineLevel="1">
      <c r="A174" s="222"/>
      <c r="B174" s="223"/>
      <c r="C174" s="265" t="s">
        <v>375</v>
      </c>
      <c r="D174" s="256"/>
      <c r="E174" s="256"/>
      <c r="F174" s="256"/>
      <c r="G174" s="256"/>
      <c r="H174" s="226"/>
      <c r="I174" s="226"/>
      <c r="J174" s="226"/>
      <c r="K174" s="226"/>
      <c r="L174" s="226"/>
      <c r="M174" s="226"/>
      <c r="N174" s="225"/>
      <c r="O174" s="225"/>
      <c r="P174" s="225"/>
      <c r="Q174" s="225"/>
      <c r="R174" s="226"/>
      <c r="S174" s="226"/>
      <c r="T174" s="226"/>
      <c r="U174" s="226"/>
      <c r="V174" s="226"/>
      <c r="W174" s="226"/>
      <c r="X174" s="226"/>
      <c r="Y174" s="215"/>
      <c r="Z174" s="215"/>
      <c r="AA174" s="215"/>
      <c r="AB174" s="215"/>
      <c r="AC174" s="215"/>
      <c r="AD174" s="215"/>
      <c r="AE174" s="215"/>
      <c r="AF174" s="215"/>
      <c r="AG174" s="215" t="s">
        <v>161</v>
      </c>
      <c r="AH174" s="215"/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>
      <c r="A175" s="231" t="s">
        <v>144</v>
      </c>
      <c r="B175" s="232" t="s">
        <v>103</v>
      </c>
      <c r="C175" s="258" t="s">
        <v>104</v>
      </c>
      <c r="D175" s="233"/>
      <c r="E175" s="234"/>
      <c r="F175" s="235"/>
      <c r="G175" s="235">
        <f>SUMIF(AG176:AG189,"&lt;&gt;NOR",G176:G189)</f>
        <v>0</v>
      </c>
      <c r="H175" s="235"/>
      <c r="I175" s="235">
        <f>SUM(I176:I189)</f>
        <v>0</v>
      </c>
      <c r="J175" s="235"/>
      <c r="K175" s="235">
        <f>SUM(K176:K189)</f>
        <v>0</v>
      </c>
      <c r="L175" s="235"/>
      <c r="M175" s="235">
        <f>SUM(M176:M189)</f>
        <v>0</v>
      </c>
      <c r="N175" s="234"/>
      <c r="O175" s="234">
        <f>SUM(O176:O189)</f>
        <v>0.19</v>
      </c>
      <c r="P175" s="234"/>
      <c r="Q175" s="234">
        <f>SUM(Q176:Q189)</f>
        <v>0.06</v>
      </c>
      <c r="R175" s="235"/>
      <c r="S175" s="235"/>
      <c r="T175" s="236"/>
      <c r="U175" s="230"/>
      <c r="V175" s="230">
        <f>SUM(V176:V189)</f>
        <v>18.840000000000003</v>
      </c>
      <c r="W175" s="230"/>
      <c r="X175" s="230"/>
      <c r="AG175" t="s">
        <v>145</v>
      </c>
    </row>
    <row r="176" spans="1:60" outlineLevel="1">
      <c r="A176" s="238">
        <v>60</v>
      </c>
      <c r="B176" s="239" t="s">
        <v>376</v>
      </c>
      <c r="C176" s="259" t="s">
        <v>377</v>
      </c>
      <c r="D176" s="240" t="s">
        <v>319</v>
      </c>
      <c r="E176" s="241">
        <v>1</v>
      </c>
      <c r="F176" s="242"/>
      <c r="G176" s="243">
        <f>ROUND(E176*F176,2)</f>
        <v>0</v>
      </c>
      <c r="H176" s="242"/>
      <c r="I176" s="243">
        <f>ROUND(E176*H176,2)</f>
        <v>0</v>
      </c>
      <c r="J176" s="242"/>
      <c r="K176" s="243">
        <f>ROUND(E176*J176,2)</f>
        <v>0</v>
      </c>
      <c r="L176" s="243">
        <v>21</v>
      </c>
      <c r="M176" s="243">
        <f>G176*(1+L176/100)</f>
        <v>0</v>
      </c>
      <c r="N176" s="241">
        <v>7.3999999999999999E-4</v>
      </c>
      <c r="O176" s="241">
        <f>ROUND(E176*N176,2)</f>
        <v>0</v>
      </c>
      <c r="P176" s="241">
        <v>0</v>
      </c>
      <c r="Q176" s="241">
        <f>ROUND(E176*P176,2)</f>
        <v>0</v>
      </c>
      <c r="R176" s="243" t="s">
        <v>378</v>
      </c>
      <c r="S176" s="243" t="s">
        <v>150</v>
      </c>
      <c r="T176" s="244" t="s">
        <v>150</v>
      </c>
      <c r="U176" s="226">
        <v>0.92300000000000004</v>
      </c>
      <c r="V176" s="226">
        <f>ROUND(E176*U176,2)</f>
        <v>0.92</v>
      </c>
      <c r="W176" s="226"/>
      <c r="X176" s="226" t="s">
        <v>151</v>
      </c>
      <c r="Y176" s="215"/>
      <c r="Z176" s="215"/>
      <c r="AA176" s="215"/>
      <c r="AB176" s="215"/>
      <c r="AC176" s="215"/>
      <c r="AD176" s="215"/>
      <c r="AE176" s="215"/>
      <c r="AF176" s="215"/>
      <c r="AG176" s="215" t="s">
        <v>152</v>
      </c>
      <c r="AH176" s="215"/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outlineLevel="1">
      <c r="A177" s="222"/>
      <c r="B177" s="223"/>
      <c r="C177" s="266" t="s">
        <v>379</v>
      </c>
      <c r="D177" s="257"/>
      <c r="E177" s="257"/>
      <c r="F177" s="257"/>
      <c r="G177" s="257"/>
      <c r="H177" s="226"/>
      <c r="I177" s="226"/>
      <c r="J177" s="226"/>
      <c r="K177" s="226"/>
      <c r="L177" s="226"/>
      <c r="M177" s="226"/>
      <c r="N177" s="225"/>
      <c r="O177" s="225"/>
      <c r="P177" s="225"/>
      <c r="Q177" s="225"/>
      <c r="R177" s="226"/>
      <c r="S177" s="226"/>
      <c r="T177" s="226"/>
      <c r="U177" s="226"/>
      <c r="V177" s="226"/>
      <c r="W177" s="226"/>
      <c r="X177" s="226"/>
      <c r="Y177" s="215"/>
      <c r="Z177" s="215"/>
      <c r="AA177" s="215"/>
      <c r="AB177" s="215"/>
      <c r="AC177" s="215"/>
      <c r="AD177" s="215"/>
      <c r="AE177" s="215"/>
      <c r="AF177" s="215"/>
      <c r="AG177" s="215" t="s">
        <v>210</v>
      </c>
      <c r="AH177" s="215"/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outlineLevel="1">
      <c r="A178" s="238">
        <v>61</v>
      </c>
      <c r="B178" s="239" t="s">
        <v>380</v>
      </c>
      <c r="C178" s="259" t="s">
        <v>381</v>
      </c>
      <c r="D178" s="240" t="s">
        <v>165</v>
      </c>
      <c r="E178" s="241">
        <v>8</v>
      </c>
      <c r="F178" s="242"/>
      <c r="G178" s="243">
        <f>ROUND(E178*F178,2)</f>
        <v>0</v>
      </c>
      <c r="H178" s="242"/>
      <c r="I178" s="243">
        <f>ROUND(E178*H178,2)</f>
        <v>0</v>
      </c>
      <c r="J178" s="242"/>
      <c r="K178" s="243">
        <f>ROUND(E178*J178,2)</f>
        <v>0</v>
      </c>
      <c r="L178" s="243">
        <v>21</v>
      </c>
      <c r="M178" s="243">
        <f>G178*(1+L178/100)</f>
        <v>0</v>
      </c>
      <c r="N178" s="241">
        <v>0</v>
      </c>
      <c r="O178" s="241">
        <f>ROUND(E178*N178,2)</f>
        <v>0</v>
      </c>
      <c r="P178" s="241">
        <v>2.63E-3</v>
      </c>
      <c r="Q178" s="241">
        <f>ROUND(E178*P178,2)</f>
        <v>0.02</v>
      </c>
      <c r="R178" s="243" t="s">
        <v>378</v>
      </c>
      <c r="S178" s="243" t="s">
        <v>150</v>
      </c>
      <c r="T178" s="244" t="s">
        <v>150</v>
      </c>
      <c r="U178" s="226">
        <v>0.114</v>
      </c>
      <c r="V178" s="226">
        <f>ROUND(E178*U178,2)</f>
        <v>0.91</v>
      </c>
      <c r="W178" s="226"/>
      <c r="X178" s="226" t="s">
        <v>151</v>
      </c>
      <c r="Y178" s="215"/>
      <c r="Z178" s="215"/>
      <c r="AA178" s="215"/>
      <c r="AB178" s="215"/>
      <c r="AC178" s="215"/>
      <c r="AD178" s="215"/>
      <c r="AE178" s="215"/>
      <c r="AF178" s="215"/>
      <c r="AG178" s="215" t="s">
        <v>152</v>
      </c>
      <c r="AH178" s="215"/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outlineLevel="1">
      <c r="A179" s="222"/>
      <c r="B179" s="223"/>
      <c r="C179" s="261" t="s">
        <v>382</v>
      </c>
      <c r="D179" s="246"/>
      <c r="E179" s="246"/>
      <c r="F179" s="246"/>
      <c r="G179" s="246"/>
      <c r="H179" s="226"/>
      <c r="I179" s="226"/>
      <c r="J179" s="226"/>
      <c r="K179" s="226"/>
      <c r="L179" s="226"/>
      <c r="M179" s="226"/>
      <c r="N179" s="225"/>
      <c r="O179" s="225"/>
      <c r="P179" s="225"/>
      <c r="Q179" s="225"/>
      <c r="R179" s="226"/>
      <c r="S179" s="226"/>
      <c r="T179" s="226"/>
      <c r="U179" s="226"/>
      <c r="V179" s="226"/>
      <c r="W179" s="226"/>
      <c r="X179" s="226"/>
      <c r="Y179" s="215"/>
      <c r="Z179" s="215"/>
      <c r="AA179" s="215"/>
      <c r="AB179" s="215"/>
      <c r="AC179" s="215"/>
      <c r="AD179" s="215"/>
      <c r="AE179" s="215"/>
      <c r="AF179" s="215"/>
      <c r="AG179" s="215" t="s">
        <v>161</v>
      </c>
      <c r="AH179" s="215"/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outlineLevel="1">
      <c r="A180" s="222"/>
      <c r="B180" s="223"/>
      <c r="C180" s="260" t="s">
        <v>383</v>
      </c>
      <c r="D180" s="228"/>
      <c r="E180" s="229">
        <v>8</v>
      </c>
      <c r="F180" s="226"/>
      <c r="G180" s="226"/>
      <c r="H180" s="226"/>
      <c r="I180" s="226"/>
      <c r="J180" s="226"/>
      <c r="K180" s="226"/>
      <c r="L180" s="226"/>
      <c r="M180" s="226"/>
      <c r="N180" s="225"/>
      <c r="O180" s="225"/>
      <c r="P180" s="225"/>
      <c r="Q180" s="225"/>
      <c r="R180" s="226"/>
      <c r="S180" s="226"/>
      <c r="T180" s="226"/>
      <c r="U180" s="226"/>
      <c r="V180" s="226"/>
      <c r="W180" s="226"/>
      <c r="X180" s="226"/>
      <c r="Y180" s="215"/>
      <c r="Z180" s="215"/>
      <c r="AA180" s="215"/>
      <c r="AB180" s="215"/>
      <c r="AC180" s="215"/>
      <c r="AD180" s="215"/>
      <c r="AE180" s="215"/>
      <c r="AF180" s="215"/>
      <c r="AG180" s="215" t="s">
        <v>154</v>
      </c>
      <c r="AH180" s="215">
        <v>0</v>
      </c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outlineLevel="1">
      <c r="A181" s="238">
        <v>62</v>
      </c>
      <c r="B181" s="239" t="s">
        <v>384</v>
      </c>
      <c r="C181" s="259" t="s">
        <v>385</v>
      </c>
      <c r="D181" s="240" t="s">
        <v>165</v>
      </c>
      <c r="E181" s="241">
        <v>11</v>
      </c>
      <c r="F181" s="242"/>
      <c r="G181" s="243">
        <f>ROUND(E181*F181,2)</f>
        <v>0</v>
      </c>
      <c r="H181" s="242"/>
      <c r="I181" s="243">
        <f>ROUND(E181*H181,2)</f>
        <v>0</v>
      </c>
      <c r="J181" s="242"/>
      <c r="K181" s="243">
        <f>ROUND(E181*J181,2)</f>
        <v>0</v>
      </c>
      <c r="L181" s="243">
        <v>21</v>
      </c>
      <c r="M181" s="243">
        <f>G181*(1+L181/100)</f>
        <v>0</v>
      </c>
      <c r="N181" s="241">
        <v>2.0999999999999999E-3</v>
      </c>
      <c r="O181" s="241">
        <f>ROUND(E181*N181,2)</f>
        <v>0.02</v>
      </c>
      <c r="P181" s="241">
        <v>0</v>
      </c>
      <c r="Q181" s="241">
        <f>ROUND(E181*P181,2)</f>
        <v>0</v>
      </c>
      <c r="R181" s="243" t="s">
        <v>378</v>
      </c>
      <c r="S181" s="243" t="s">
        <v>150</v>
      </c>
      <c r="T181" s="244" t="s">
        <v>150</v>
      </c>
      <c r="U181" s="226">
        <v>0.8</v>
      </c>
      <c r="V181" s="226">
        <f>ROUND(E181*U181,2)</f>
        <v>8.8000000000000007</v>
      </c>
      <c r="W181" s="226"/>
      <c r="X181" s="226" t="s">
        <v>151</v>
      </c>
      <c r="Y181" s="215"/>
      <c r="Z181" s="215"/>
      <c r="AA181" s="215"/>
      <c r="AB181" s="215"/>
      <c r="AC181" s="215"/>
      <c r="AD181" s="215"/>
      <c r="AE181" s="215"/>
      <c r="AF181" s="215"/>
      <c r="AG181" s="215" t="s">
        <v>152</v>
      </c>
      <c r="AH181" s="215"/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outlineLevel="1">
      <c r="A182" s="222"/>
      <c r="B182" s="223"/>
      <c r="C182" s="261" t="s">
        <v>386</v>
      </c>
      <c r="D182" s="246"/>
      <c r="E182" s="246"/>
      <c r="F182" s="246"/>
      <c r="G182" s="246"/>
      <c r="H182" s="226"/>
      <c r="I182" s="226"/>
      <c r="J182" s="226"/>
      <c r="K182" s="226"/>
      <c r="L182" s="226"/>
      <c r="M182" s="226"/>
      <c r="N182" s="225"/>
      <c r="O182" s="225"/>
      <c r="P182" s="225"/>
      <c r="Q182" s="225"/>
      <c r="R182" s="226"/>
      <c r="S182" s="226"/>
      <c r="T182" s="226"/>
      <c r="U182" s="226"/>
      <c r="V182" s="226"/>
      <c r="W182" s="226"/>
      <c r="X182" s="226"/>
      <c r="Y182" s="215"/>
      <c r="Z182" s="215"/>
      <c r="AA182" s="215"/>
      <c r="AB182" s="215"/>
      <c r="AC182" s="215"/>
      <c r="AD182" s="215"/>
      <c r="AE182" s="215"/>
      <c r="AF182" s="215"/>
      <c r="AG182" s="215" t="s">
        <v>161</v>
      </c>
      <c r="AH182" s="215"/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outlineLevel="1">
      <c r="A183" s="222"/>
      <c r="B183" s="223"/>
      <c r="C183" s="262" t="s">
        <v>387</v>
      </c>
      <c r="D183" s="247"/>
      <c r="E183" s="247"/>
      <c r="F183" s="247"/>
      <c r="G183" s="247"/>
      <c r="H183" s="226"/>
      <c r="I183" s="226"/>
      <c r="J183" s="226"/>
      <c r="K183" s="226"/>
      <c r="L183" s="226"/>
      <c r="M183" s="226"/>
      <c r="N183" s="225"/>
      <c r="O183" s="225"/>
      <c r="P183" s="225"/>
      <c r="Q183" s="225"/>
      <c r="R183" s="226"/>
      <c r="S183" s="226"/>
      <c r="T183" s="226"/>
      <c r="U183" s="226"/>
      <c r="V183" s="226"/>
      <c r="W183" s="226"/>
      <c r="X183" s="226"/>
      <c r="Y183" s="215"/>
      <c r="Z183" s="215"/>
      <c r="AA183" s="215"/>
      <c r="AB183" s="215"/>
      <c r="AC183" s="215"/>
      <c r="AD183" s="215"/>
      <c r="AE183" s="215"/>
      <c r="AF183" s="215"/>
      <c r="AG183" s="215" t="s">
        <v>210</v>
      </c>
      <c r="AH183" s="215"/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outlineLevel="1">
      <c r="A184" s="248">
        <v>63</v>
      </c>
      <c r="B184" s="249" t="s">
        <v>388</v>
      </c>
      <c r="C184" s="263" t="s">
        <v>389</v>
      </c>
      <c r="D184" s="250" t="s">
        <v>319</v>
      </c>
      <c r="E184" s="251">
        <v>2</v>
      </c>
      <c r="F184" s="252"/>
      <c r="G184" s="253">
        <f>ROUND(E184*F184,2)</f>
        <v>0</v>
      </c>
      <c r="H184" s="252"/>
      <c r="I184" s="253">
        <f>ROUND(E184*H184,2)</f>
        <v>0</v>
      </c>
      <c r="J184" s="252"/>
      <c r="K184" s="253">
        <f>ROUND(E184*J184,2)</f>
        <v>0</v>
      </c>
      <c r="L184" s="253">
        <v>21</v>
      </c>
      <c r="M184" s="253">
        <f>G184*(1+L184/100)</f>
        <v>0</v>
      </c>
      <c r="N184" s="251">
        <v>0</v>
      </c>
      <c r="O184" s="251">
        <f>ROUND(E184*N184,2)</f>
        <v>0</v>
      </c>
      <c r="P184" s="251">
        <v>2.1129999999999999E-2</v>
      </c>
      <c r="Q184" s="251">
        <f>ROUND(E184*P184,2)</f>
        <v>0.04</v>
      </c>
      <c r="R184" s="253" t="s">
        <v>378</v>
      </c>
      <c r="S184" s="253" t="s">
        <v>150</v>
      </c>
      <c r="T184" s="254" t="s">
        <v>150</v>
      </c>
      <c r="U184" s="226">
        <v>0.40300000000000002</v>
      </c>
      <c r="V184" s="226">
        <f>ROUND(E184*U184,2)</f>
        <v>0.81</v>
      </c>
      <c r="W184" s="226"/>
      <c r="X184" s="226" t="s">
        <v>151</v>
      </c>
      <c r="Y184" s="215"/>
      <c r="Z184" s="215"/>
      <c r="AA184" s="215"/>
      <c r="AB184" s="215"/>
      <c r="AC184" s="215"/>
      <c r="AD184" s="215"/>
      <c r="AE184" s="215"/>
      <c r="AF184" s="215"/>
      <c r="AG184" s="215" t="s">
        <v>152</v>
      </c>
      <c r="AH184" s="215"/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outlineLevel="1">
      <c r="A185" s="238">
        <v>64</v>
      </c>
      <c r="B185" s="239" t="s">
        <v>390</v>
      </c>
      <c r="C185" s="259" t="s">
        <v>391</v>
      </c>
      <c r="D185" s="240" t="s">
        <v>165</v>
      </c>
      <c r="E185" s="241">
        <v>8</v>
      </c>
      <c r="F185" s="242"/>
      <c r="G185" s="243">
        <f>ROUND(E185*F185,2)</f>
        <v>0</v>
      </c>
      <c r="H185" s="242"/>
      <c r="I185" s="243">
        <f>ROUND(E185*H185,2)</f>
        <v>0</v>
      </c>
      <c r="J185" s="242"/>
      <c r="K185" s="243">
        <f>ROUND(E185*J185,2)</f>
        <v>0</v>
      </c>
      <c r="L185" s="243">
        <v>21</v>
      </c>
      <c r="M185" s="243">
        <f>G185*(1+L185/100)</f>
        <v>0</v>
      </c>
      <c r="N185" s="241">
        <v>2.0999999999999999E-3</v>
      </c>
      <c r="O185" s="241">
        <f>ROUND(E185*N185,2)</f>
        <v>0.02</v>
      </c>
      <c r="P185" s="241">
        <v>0</v>
      </c>
      <c r="Q185" s="241">
        <f>ROUND(E185*P185,2)</f>
        <v>0</v>
      </c>
      <c r="R185" s="243"/>
      <c r="S185" s="243" t="s">
        <v>270</v>
      </c>
      <c r="T185" s="244" t="s">
        <v>271</v>
      </c>
      <c r="U185" s="226">
        <v>0.8</v>
      </c>
      <c r="V185" s="226">
        <f>ROUND(E185*U185,2)</f>
        <v>6.4</v>
      </c>
      <c r="W185" s="226"/>
      <c r="X185" s="226" t="s">
        <v>151</v>
      </c>
      <c r="Y185" s="215"/>
      <c r="Z185" s="215"/>
      <c r="AA185" s="215"/>
      <c r="AB185" s="215"/>
      <c r="AC185" s="215"/>
      <c r="AD185" s="215"/>
      <c r="AE185" s="215"/>
      <c r="AF185" s="215"/>
      <c r="AG185" s="215" t="s">
        <v>152</v>
      </c>
      <c r="AH185" s="215"/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1">
      <c r="A186" s="222"/>
      <c r="B186" s="223"/>
      <c r="C186" s="266" t="s">
        <v>387</v>
      </c>
      <c r="D186" s="257"/>
      <c r="E186" s="257"/>
      <c r="F186" s="257"/>
      <c r="G186" s="257"/>
      <c r="H186" s="226"/>
      <c r="I186" s="226"/>
      <c r="J186" s="226"/>
      <c r="K186" s="226"/>
      <c r="L186" s="226"/>
      <c r="M186" s="226"/>
      <c r="N186" s="225"/>
      <c r="O186" s="225"/>
      <c r="P186" s="225"/>
      <c r="Q186" s="225"/>
      <c r="R186" s="226"/>
      <c r="S186" s="226"/>
      <c r="T186" s="226"/>
      <c r="U186" s="226"/>
      <c r="V186" s="226"/>
      <c r="W186" s="226"/>
      <c r="X186" s="226"/>
      <c r="Y186" s="215"/>
      <c r="Z186" s="215"/>
      <c r="AA186" s="215"/>
      <c r="AB186" s="215"/>
      <c r="AC186" s="215"/>
      <c r="AD186" s="215"/>
      <c r="AE186" s="215"/>
      <c r="AF186" s="215"/>
      <c r="AG186" s="215" t="s">
        <v>210</v>
      </c>
      <c r="AH186" s="215"/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outlineLevel="1">
      <c r="A187" s="238">
        <v>65</v>
      </c>
      <c r="B187" s="239" t="s">
        <v>392</v>
      </c>
      <c r="C187" s="259" t="s">
        <v>393</v>
      </c>
      <c r="D187" s="240" t="s">
        <v>319</v>
      </c>
      <c r="E187" s="241">
        <v>2</v>
      </c>
      <c r="F187" s="242"/>
      <c r="G187" s="243">
        <f>ROUND(E187*F187,2)</f>
        <v>0</v>
      </c>
      <c r="H187" s="242"/>
      <c r="I187" s="243">
        <f>ROUND(E187*H187,2)</f>
        <v>0</v>
      </c>
      <c r="J187" s="242"/>
      <c r="K187" s="243">
        <f>ROUND(E187*J187,2)</f>
        <v>0</v>
      </c>
      <c r="L187" s="243">
        <v>21</v>
      </c>
      <c r="M187" s="243">
        <f>G187*(1+L187/100)</f>
        <v>0</v>
      </c>
      <c r="N187" s="241">
        <v>7.5800000000000006E-2</v>
      </c>
      <c r="O187" s="241">
        <f>ROUND(E187*N187,2)</f>
        <v>0.15</v>
      </c>
      <c r="P187" s="241">
        <v>0</v>
      </c>
      <c r="Q187" s="241">
        <f>ROUND(E187*P187,2)</f>
        <v>0</v>
      </c>
      <c r="R187" s="243"/>
      <c r="S187" s="243" t="s">
        <v>270</v>
      </c>
      <c r="T187" s="244" t="s">
        <v>271</v>
      </c>
      <c r="U187" s="226">
        <v>0.5</v>
      </c>
      <c r="V187" s="226">
        <f>ROUND(E187*U187,2)</f>
        <v>1</v>
      </c>
      <c r="W187" s="226"/>
      <c r="X187" s="226" t="s">
        <v>151</v>
      </c>
      <c r="Y187" s="215"/>
      <c r="Z187" s="215"/>
      <c r="AA187" s="215"/>
      <c r="AB187" s="215"/>
      <c r="AC187" s="215"/>
      <c r="AD187" s="215"/>
      <c r="AE187" s="215"/>
      <c r="AF187" s="215"/>
      <c r="AG187" s="215" t="s">
        <v>152</v>
      </c>
      <c r="AH187" s="215"/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outlineLevel="1">
      <c r="A188" s="222">
        <v>66</v>
      </c>
      <c r="B188" s="223" t="s">
        <v>394</v>
      </c>
      <c r="C188" s="264" t="s">
        <v>395</v>
      </c>
      <c r="D188" s="224" t="s">
        <v>0</v>
      </c>
      <c r="E188" s="255"/>
      <c r="F188" s="227"/>
      <c r="G188" s="226">
        <f>ROUND(E188*F188,2)</f>
        <v>0</v>
      </c>
      <c r="H188" s="227"/>
      <c r="I188" s="226">
        <f>ROUND(E188*H188,2)</f>
        <v>0</v>
      </c>
      <c r="J188" s="227"/>
      <c r="K188" s="226">
        <f>ROUND(E188*J188,2)</f>
        <v>0</v>
      </c>
      <c r="L188" s="226">
        <v>21</v>
      </c>
      <c r="M188" s="226">
        <f>G188*(1+L188/100)</f>
        <v>0</v>
      </c>
      <c r="N188" s="225">
        <v>0</v>
      </c>
      <c r="O188" s="225">
        <f>ROUND(E188*N188,2)</f>
        <v>0</v>
      </c>
      <c r="P188" s="225">
        <v>0</v>
      </c>
      <c r="Q188" s="225">
        <f>ROUND(E188*P188,2)</f>
        <v>0</v>
      </c>
      <c r="R188" s="226" t="s">
        <v>378</v>
      </c>
      <c r="S188" s="226" t="s">
        <v>150</v>
      </c>
      <c r="T188" s="226" t="s">
        <v>150</v>
      </c>
      <c r="U188" s="226">
        <v>0</v>
      </c>
      <c r="V188" s="226">
        <f>ROUND(E188*U188,2)</f>
        <v>0</v>
      </c>
      <c r="W188" s="226"/>
      <c r="X188" s="226" t="s">
        <v>360</v>
      </c>
      <c r="Y188" s="215"/>
      <c r="Z188" s="215"/>
      <c r="AA188" s="215"/>
      <c r="AB188" s="215"/>
      <c r="AC188" s="215"/>
      <c r="AD188" s="215"/>
      <c r="AE188" s="215"/>
      <c r="AF188" s="215"/>
      <c r="AG188" s="215" t="s">
        <v>361</v>
      </c>
      <c r="AH188" s="215"/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outlineLevel="1">
      <c r="A189" s="222"/>
      <c r="B189" s="223"/>
      <c r="C189" s="265" t="s">
        <v>396</v>
      </c>
      <c r="D189" s="256"/>
      <c r="E189" s="256"/>
      <c r="F189" s="256"/>
      <c r="G189" s="256"/>
      <c r="H189" s="226"/>
      <c r="I189" s="226"/>
      <c r="J189" s="226"/>
      <c r="K189" s="226"/>
      <c r="L189" s="226"/>
      <c r="M189" s="226"/>
      <c r="N189" s="225"/>
      <c r="O189" s="225"/>
      <c r="P189" s="225"/>
      <c r="Q189" s="225"/>
      <c r="R189" s="226"/>
      <c r="S189" s="226"/>
      <c r="T189" s="226"/>
      <c r="U189" s="226"/>
      <c r="V189" s="226"/>
      <c r="W189" s="226"/>
      <c r="X189" s="226"/>
      <c r="Y189" s="215"/>
      <c r="Z189" s="215"/>
      <c r="AA189" s="215"/>
      <c r="AB189" s="215"/>
      <c r="AC189" s="215"/>
      <c r="AD189" s="215"/>
      <c r="AE189" s="215"/>
      <c r="AF189" s="215"/>
      <c r="AG189" s="215" t="s">
        <v>161</v>
      </c>
      <c r="AH189" s="215"/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>
      <c r="A190" s="231" t="s">
        <v>144</v>
      </c>
      <c r="B190" s="232" t="s">
        <v>105</v>
      </c>
      <c r="C190" s="258" t="s">
        <v>106</v>
      </c>
      <c r="D190" s="233"/>
      <c r="E190" s="234"/>
      <c r="F190" s="235"/>
      <c r="G190" s="235">
        <f>SUMIF(AG191:AG195,"&lt;&gt;NOR",G191:G195)</f>
        <v>0</v>
      </c>
      <c r="H190" s="235"/>
      <c r="I190" s="235">
        <f>SUM(I191:I195)</f>
        <v>0</v>
      </c>
      <c r="J190" s="235"/>
      <c r="K190" s="235">
        <f>SUM(K191:K195)</f>
        <v>0</v>
      </c>
      <c r="L190" s="235"/>
      <c r="M190" s="235">
        <f>SUM(M191:M195)</f>
        <v>0</v>
      </c>
      <c r="N190" s="234"/>
      <c r="O190" s="234">
        <f>SUM(O191:O195)</f>
        <v>0</v>
      </c>
      <c r="P190" s="234"/>
      <c r="Q190" s="234">
        <f>SUM(Q191:Q195)</f>
        <v>0.01</v>
      </c>
      <c r="R190" s="235"/>
      <c r="S190" s="235"/>
      <c r="T190" s="236"/>
      <c r="U190" s="230"/>
      <c r="V190" s="230">
        <f>SUM(V191:V195)</f>
        <v>1.63</v>
      </c>
      <c r="W190" s="230"/>
      <c r="X190" s="230"/>
      <c r="AG190" t="s">
        <v>145</v>
      </c>
    </row>
    <row r="191" spans="1:60" ht="20.399999999999999" outlineLevel="1">
      <c r="A191" s="248">
        <v>67</v>
      </c>
      <c r="B191" s="249" t="s">
        <v>397</v>
      </c>
      <c r="C191" s="263" t="s">
        <v>398</v>
      </c>
      <c r="D191" s="250" t="s">
        <v>165</v>
      </c>
      <c r="E191" s="251">
        <v>5</v>
      </c>
      <c r="F191" s="252"/>
      <c r="G191" s="253">
        <f>ROUND(E191*F191,2)</f>
        <v>0</v>
      </c>
      <c r="H191" s="252"/>
      <c r="I191" s="253">
        <f>ROUND(E191*H191,2)</f>
        <v>0</v>
      </c>
      <c r="J191" s="252"/>
      <c r="K191" s="253">
        <f>ROUND(E191*J191,2)</f>
        <v>0</v>
      </c>
      <c r="L191" s="253">
        <v>21</v>
      </c>
      <c r="M191" s="253">
        <f>G191*(1+L191/100)</f>
        <v>0</v>
      </c>
      <c r="N191" s="251">
        <v>6.0000000000000002E-5</v>
      </c>
      <c r="O191" s="251">
        <f>ROUND(E191*N191,2)</f>
        <v>0</v>
      </c>
      <c r="P191" s="251">
        <v>0</v>
      </c>
      <c r="Q191" s="251">
        <f>ROUND(E191*P191,2)</f>
        <v>0</v>
      </c>
      <c r="R191" s="253" t="s">
        <v>399</v>
      </c>
      <c r="S191" s="253" t="s">
        <v>150</v>
      </c>
      <c r="T191" s="254" t="s">
        <v>150</v>
      </c>
      <c r="U191" s="226">
        <v>0.25645000000000001</v>
      </c>
      <c r="V191" s="226">
        <f>ROUND(E191*U191,2)</f>
        <v>1.28</v>
      </c>
      <c r="W191" s="226"/>
      <c r="X191" s="226" t="s">
        <v>151</v>
      </c>
      <c r="Y191" s="215"/>
      <c r="Z191" s="215"/>
      <c r="AA191" s="215"/>
      <c r="AB191" s="215"/>
      <c r="AC191" s="215"/>
      <c r="AD191" s="215"/>
      <c r="AE191" s="215"/>
      <c r="AF191" s="215"/>
      <c r="AG191" s="215" t="s">
        <v>152</v>
      </c>
      <c r="AH191" s="215"/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outlineLevel="1">
      <c r="A192" s="238">
        <v>68</v>
      </c>
      <c r="B192" s="239" t="s">
        <v>400</v>
      </c>
      <c r="C192" s="259" t="s">
        <v>401</v>
      </c>
      <c r="D192" s="240" t="s">
        <v>165</v>
      </c>
      <c r="E192" s="241">
        <v>5</v>
      </c>
      <c r="F192" s="242"/>
      <c r="G192" s="243">
        <f>ROUND(E192*F192,2)</f>
        <v>0</v>
      </c>
      <c r="H192" s="242"/>
      <c r="I192" s="243">
        <f>ROUND(E192*H192,2)</f>
        <v>0</v>
      </c>
      <c r="J192" s="242"/>
      <c r="K192" s="243">
        <f>ROUND(E192*J192,2)</f>
        <v>0</v>
      </c>
      <c r="L192" s="243">
        <v>21</v>
      </c>
      <c r="M192" s="243">
        <f>G192*(1+L192/100)</f>
        <v>0</v>
      </c>
      <c r="N192" s="241">
        <v>0</v>
      </c>
      <c r="O192" s="241">
        <f>ROUND(E192*N192,2)</f>
        <v>0</v>
      </c>
      <c r="P192" s="241">
        <v>2.8500000000000001E-3</v>
      </c>
      <c r="Q192" s="241">
        <f>ROUND(E192*P192,2)</f>
        <v>0.01</v>
      </c>
      <c r="R192" s="243" t="s">
        <v>399</v>
      </c>
      <c r="S192" s="243" t="s">
        <v>150</v>
      </c>
      <c r="T192" s="244" t="s">
        <v>150</v>
      </c>
      <c r="U192" s="226">
        <v>6.9000000000000006E-2</v>
      </c>
      <c r="V192" s="226">
        <f>ROUND(E192*U192,2)</f>
        <v>0.35</v>
      </c>
      <c r="W192" s="226"/>
      <c r="X192" s="226" t="s">
        <v>151</v>
      </c>
      <c r="Y192" s="215"/>
      <c r="Z192" s="215"/>
      <c r="AA192" s="215"/>
      <c r="AB192" s="215"/>
      <c r="AC192" s="215"/>
      <c r="AD192" s="215"/>
      <c r="AE192" s="215"/>
      <c r="AF192" s="215"/>
      <c r="AG192" s="215" t="s">
        <v>152</v>
      </c>
      <c r="AH192" s="215"/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 outlineLevel="1">
      <c r="A193" s="222"/>
      <c r="B193" s="223"/>
      <c r="C193" s="260" t="s">
        <v>402</v>
      </c>
      <c r="D193" s="228"/>
      <c r="E193" s="229">
        <v>5</v>
      </c>
      <c r="F193" s="226"/>
      <c r="G193" s="226"/>
      <c r="H193" s="226"/>
      <c r="I193" s="226"/>
      <c r="J193" s="226"/>
      <c r="K193" s="226"/>
      <c r="L193" s="226"/>
      <c r="M193" s="226"/>
      <c r="N193" s="225"/>
      <c r="O193" s="225"/>
      <c r="P193" s="225"/>
      <c r="Q193" s="225"/>
      <c r="R193" s="226"/>
      <c r="S193" s="226"/>
      <c r="T193" s="226"/>
      <c r="U193" s="226"/>
      <c r="V193" s="226"/>
      <c r="W193" s="226"/>
      <c r="X193" s="226"/>
      <c r="Y193" s="215"/>
      <c r="Z193" s="215"/>
      <c r="AA193" s="215"/>
      <c r="AB193" s="215"/>
      <c r="AC193" s="215"/>
      <c r="AD193" s="215"/>
      <c r="AE193" s="215"/>
      <c r="AF193" s="215"/>
      <c r="AG193" s="215" t="s">
        <v>154</v>
      </c>
      <c r="AH193" s="215">
        <v>0</v>
      </c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outlineLevel="1">
      <c r="A194" s="222">
        <v>69</v>
      </c>
      <c r="B194" s="223" t="s">
        <v>403</v>
      </c>
      <c r="C194" s="264" t="s">
        <v>404</v>
      </c>
      <c r="D194" s="224" t="s">
        <v>0</v>
      </c>
      <c r="E194" s="255"/>
      <c r="F194" s="227"/>
      <c r="G194" s="226">
        <f>ROUND(E194*F194,2)</f>
        <v>0</v>
      </c>
      <c r="H194" s="227"/>
      <c r="I194" s="226">
        <f>ROUND(E194*H194,2)</f>
        <v>0</v>
      </c>
      <c r="J194" s="227"/>
      <c r="K194" s="226">
        <f>ROUND(E194*J194,2)</f>
        <v>0</v>
      </c>
      <c r="L194" s="226">
        <v>21</v>
      </c>
      <c r="M194" s="226">
        <f>G194*(1+L194/100)</f>
        <v>0</v>
      </c>
      <c r="N194" s="225">
        <v>0</v>
      </c>
      <c r="O194" s="225">
        <f>ROUND(E194*N194,2)</f>
        <v>0</v>
      </c>
      <c r="P194" s="225">
        <v>0</v>
      </c>
      <c r="Q194" s="225">
        <f>ROUND(E194*P194,2)</f>
        <v>0</v>
      </c>
      <c r="R194" s="226" t="s">
        <v>399</v>
      </c>
      <c r="S194" s="226" t="s">
        <v>150</v>
      </c>
      <c r="T194" s="226" t="s">
        <v>150</v>
      </c>
      <c r="U194" s="226">
        <v>0</v>
      </c>
      <c r="V194" s="226">
        <f>ROUND(E194*U194,2)</f>
        <v>0</v>
      </c>
      <c r="W194" s="226"/>
      <c r="X194" s="226" t="s">
        <v>360</v>
      </c>
      <c r="Y194" s="215"/>
      <c r="Z194" s="215"/>
      <c r="AA194" s="215"/>
      <c r="AB194" s="215"/>
      <c r="AC194" s="215"/>
      <c r="AD194" s="215"/>
      <c r="AE194" s="215"/>
      <c r="AF194" s="215"/>
      <c r="AG194" s="215" t="s">
        <v>361</v>
      </c>
      <c r="AH194" s="215"/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215"/>
      <c r="BD194" s="215"/>
      <c r="BE194" s="215"/>
      <c r="BF194" s="215"/>
      <c r="BG194" s="215"/>
      <c r="BH194" s="215"/>
    </row>
    <row r="195" spans="1:60" outlineLevel="1">
      <c r="A195" s="222"/>
      <c r="B195" s="223"/>
      <c r="C195" s="265" t="s">
        <v>405</v>
      </c>
      <c r="D195" s="256"/>
      <c r="E195" s="256"/>
      <c r="F195" s="256"/>
      <c r="G195" s="256"/>
      <c r="H195" s="226"/>
      <c r="I195" s="226"/>
      <c r="J195" s="226"/>
      <c r="K195" s="226"/>
      <c r="L195" s="226"/>
      <c r="M195" s="226"/>
      <c r="N195" s="225"/>
      <c r="O195" s="225"/>
      <c r="P195" s="225"/>
      <c r="Q195" s="225"/>
      <c r="R195" s="226"/>
      <c r="S195" s="226"/>
      <c r="T195" s="226"/>
      <c r="U195" s="226"/>
      <c r="V195" s="226"/>
      <c r="W195" s="226"/>
      <c r="X195" s="226"/>
      <c r="Y195" s="215"/>
      <c r="Z195" s="215"/>
      <c r="AA195" s="215"/>
      <c r="AB195" s="215"/>
      <c r="AC195" s="215"/>
      <c r="AD195" s="215"/>
      <c r="AE195" s="215"/>
      <c r="AF195" s="215"/>
      <c r="AG195" s="215" t="s">
        <v>161</v>
      </c>
      <c r="AH195" s="215"/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>
      <c r="A196" s="231" t="s">
        <v>144</v>
      </c>
      <c r="B196" s="232" t="s">
        <v>109</v>
      </c>
      <c r="C196" s="258" t="s">
        <v>110</v>
      </c>
      <c r="D196" s="233"/>
      <c r="E196" s="234"/>
      <c r="F196" s="235"/>
      <c r="G196" s="235">
        <f>SUMIF(AG197:AG200,"&lt;&gt;NOR",G197:G200)</f>
        <v>0</v>
      </c>
      <c r="H196" s="235"/>
      <c r="I196" s="235">
        <f>SUM(I197:I200)</f>
        <v>0</v>
      </c>
      <c r="J196" s="235"/>
      <c r="K196" s="235">
        <f>SUM(K197:K200)</f>
        <v>0</v>
      </c>
      <c r="L196" s="235"/>
      <c r="M196" s="235">
        <f>SUM(M197:M200)</f>
        <v>0</v>
      </c>
      <c r="N196" s="234"/>
      <c r="O196" s="234">
        <f>SUM(O197:O200)</f>
        <v>0.28999999999999998</v>
      </c>
      <c r="P196" s="234"/>
      <c r="Q196" s="234">
        <f>SUM(Q197:Q200)</f>
        <v>0</v>
      </c>
      <c r="R196" s="235"/>
      <c r="S196" s="235"/>
      <c r="T196" s="236"/>
      <c r="U196" s="230"/>
      <c r="V196" s="230">
        <f>SUM(V197:V200)</f>
        <v>20.239999999999998</v>
      </c>
      <c r="W196" s="230"/>
      <c r="X196" s="230"/>
      <c r="AG196" t="s">
        <v>145</v>
      </c>
    </row>
    <row r="197" spans="1:60" ht="20.399999999999999" outlineLevel="1">
      <c r="A197" s="238">
        <v>70</v>
      </c>
      <c r="B197" s="239" t="s">
        <v>406</v>
      </c>
      <c r="C197" s="259" t="s">
        <v>407</v>
      </c>
      <c r="D197" s="240" t="s">
        <v>148</v>
      </c>
      <c r="E197" s="241">
        <v>10</v>
      </c>
      <c r="F197" s="242"/>
      <c r="G197" s="243">
        <f>ROUND(E197*F197,2)</f>
        <v>0</v>
      </c>
      <c r="H197" s="242"/>
      <c r="I197" s="243">
        <f>ROUND(E197*H197,2)</f>
        <v>0</v>
      </c>
      <c r="J197" s="242"/>
      <c r="K197" s="243">
        <f>ROUND(E197*J197,2)</f>
        <v>0</v>
      </c>
      <c r="L197" s="243">
        <v>21</v>
      </c>
      <c r="M197" s="243">
        <f>G197*(1+L197/100)</f>
        <v>0</v>
      </c>
      <c r="N197" s="241">
        <v>2.947E-2</v>
      </c>
      <c r="O197" s="241">
        <f>ROUND(E197*N197,2)</f>
        <v>0.28999999999999998</v>
      </c>
      <c r="P197" s="241">
        <v>0</v>
      </c>
      <c r="Q197" s="241">
        <f>ROUND(E197*P197,2)</f>
        <v>0</v>
      </c>
      <c r="R197" s="243" t="s">
        <v>408</v>
      </c>
      <c r="S197" s="243" t="s">
        <v>150</v>
      </c>
      <c r="T197" s="244" t="s">
        <v>150</v>
      </c>
      <c r="U197" s="226">
        <v>2.024</v>
      </c>
      <c r="V197" s="226">
        <f>ROUND(E197*U197,2)</f>
        <v>20.239999999999998</v>
      </c>
      <c r="W197" s="226"/>
      <c r="X197" s="226" t="s">
        <v>151</v>
      </c>
      <c r="Y197" s="215"/>
      <c r="Z197" s="215"/>
      <c r="AA197" s="215"/>
      <c r="AB197" s="215"/>
      <c r="AC197" s="215"/>
      <c r="AD197" s="215"/>
      <c r="AE197" s="215"/>
      <c r="AF197" s="215"/>
      <c r="AG197" s="215" t="s">
        <v>152</v>
      </c>
      <c r="AH197" s="215"/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outlineLevel="1">
      <c r="A198" s="222"/>
      <c r="B198" s="223"/>
      <c r="C198" s="260" t="s">
        <v>409</v>
      </c>
      <c r="D198" s="228"/>
      <c r="E198" s="229">
        <v>10</v>
      </c>
      <c r="F198" s="226"/>
      <c r="G198" s="226"/>
      <c r="H198" s="226"/>
      <c r="I198" s="226"/>
      <c r="J198" s="226"/>
      <c r="K198" s="226"/>
      <c r="L198" s="226"/>
      <c r="M198" s="226"/>
      <c r="N198" s="225"/>
      <c r="O198" s="225"/>
      <c r="P198" s="225"/>
      <c r="Q198" s="225"/>
      <c r="R198" s="226"/>
      <c r="S198" s="226"/>
      <c r="T198" s="226"/>
      <c r="U198" s="226"/>
      <c r="V198" s="226"/>
      <c r="W198" s="226"/>
      <c r="X198" s="226"/>
      <c r="Y198" s="215"/>
      <c r="Z198" s="215"/>
      <c r="AA198" s="215"/>
      <c r="AB198" s="215"/>
      <c r="AC198" s="215"/>
      <c r="AD198" s="215"/>
      <c r="AE198" s="215"/>
      <c r="AF198" s="215"/>
      <c r="AG198" s="215" t="s">
        <v>154</v>
      </c>
      <c r="AH198" s="215">
        <v>0</v>
      </c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outlineLevel="1">
      <c r="A199" s="222">
        <v>71</v>
      </c>
      <c r="B199" s="223" t="s">
        <v>410</v>
      </c>
      <c r="C199" s="264" t="s">
        <v>411</v>
      </c>
      <c r="D199" s="224" t="s">
        <v>0</v>
      </c>
      <c r="E199" s="255"/>
      <c r="F199" s="227"/>
      <c r="G199" s="226">
        <f>ROUND(E199*F199,2)</f>
        <v>0</v>
      </c>
      <c r="H199" s="227"/>
      <c r="I199" s="226">
        <f>ROUND(E199*H199,2)</f>
        <v>0</v>
      </c>
      <c r="J199" s="227"/>
      <c r="K199" s="226">
        <f>ROUND(E199*J199,2)</f>
        <v>0</v>
      </c>
      <c r="L199" s="226">
        <v>21</v>
      </c>
      <c r="M199" s="226">
        <f>G199*(1+L199/100)</f>
        <v>0</v>
      </c>
      <c r="N199" s="225">
        <v>0</v>
      </c>
      <c r="O199" s="225">
        <f>ROUND(E199*N199,2)</f>
        <v>0</v>
      </c>
      <c r="P199" s="225">
        <v>0</v>
      </c>
      <c r="Q199" s="225">
        <f>ROUND(E199*P199,2)</f>
        <v>0</v>
      </c>
      <c r="R199" s="226" t="s">
        <v>408</v>
      </c>
      <c r="S199" s="226" t="s">
        <v>150</v>
      </c>
      <c r="T199" s="226" t="s">
        <v>150</v>
      </c>
      <c r="U199" s="226">
        <v>0</v>
      </c>
      <c r="V199" s="226">
        <f>ROUND(E199*U199,2)</f>
        <v>0</v>
      </c>
      <c r="W199" s="226"/>
      <c r="X199" s="226" t="s">
        <v>360</v>
      </c>
      <c r="Y199" s="215"/>
      <c r="Z199" s="215"/>
      <c r="AA199" s="215"/>
      <c r="AB199" s="215"/>
      <c r="AC199" s="215"/>
      <c r="AD199" s="215"/>
      <c r="AE199" s="215"/>
      <c r="AF199" s="215"/>
      <c r="AG199" s="215" t="s">
        <v>361</v>
      </c>
      <c r="AH199" s="215"/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outlineLevel="1">
      <c r="A200" s="222"/>
      <c r="B200" s="223"/>
      <c r="C200" s="265" t="s">
        <v>405</v>
      </c>
      <c r="D200" s="256"/>
      <c r="E200" s="256"/>
      <c r="F200" s="256"/>
      <c r="G200" s="256"/>
      <c r="H200" s="226"/>
      <c r="I200" s="226"/>
      <c r="J200" s="226"/>
      <c r="K200" s="226"/>
      <c r="L200" s="226"/>
      <c r="M200" s="226"/>
      <c r="N200" s="225"/>
      <c r="O200" s="225"/>
      <c r="P200" s="225"/>
      <c r="Q200" s="225"/>
      <c r="R200" s="226"/>
      <c r="S200" s="226"/>
      <c r="T200" s="226"/>
      <c r="U200" s="226"/>
      <c r="V200" s="226"/>
      <c r="W200" s="226"/>
      <c r="X200" s="226"/>
      <c r="Y200" s="215"/>
      <c r="Z200" s="215"/>
      <c r="AA200" s="215"/>
      <c r="AB200" s="215"/>
      <c r="AC200" s="215"/>
      <c r="AD200" s="215"/>
      <c r="AE200" s="215"/>
      <c r="AF200" s="215"/>
      <c r="AG200" s="215" t="s">
        <v>161</v>
      </c>
      <c r="AH200" s="215"/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>
      <c r="A201" s="231" t="s">
        <v>144</v>
      </c>
      <c r="B201" s="232" t="s">
        <v>113</v>
      </c>
      <c r="C201" s="258" t="s">
        <v>114</v>
      </c>
      <c r="D201" s="233"/>
      <c r="E201" s="234"/>
      <c r="F201" s="235"/>
      <c r="G201" s="235">
        <f>SUMIF(AG202:AG208,"&lt;&gt;NOR",G202:G208)</f>
        <v>0</v>
      </c>
      <c r="H201" s="235"/>
      <c r="I201" s="235">
        <f>SUM(I202:I208)</f>
        <v>0</v>
      </c>
      <c r="J201" s="235"/>
      <c r="K201" s="235">
        <f>SUM(K202:K208)</f>
        <v>0</v>
      </c>
      <c r="L201" s="235"/>
      <c r="M201" s="235">
        <f>SUM(M202:M208)</f>
        <v>0</v>
      </c>
      <c r="N201" s="234"/>
      <c r="O201" s="234">
        <f>SUM(O202:O208)</f>
        <v>0</v>
      </c>
      <c r="P201" s="234"/>
      <c r="Q201" s="234">
        <f>SUM(Q202:Q208)</f>
        <v>0</v>
      </c>
      <c r="R201" s="235"/>
      <c r="S201" s="235"/>
      <c r="T201" s="236"/>
      <c r="U201" s="230"/>
      <c r="V201" s="230">
        <f>SUM(V202:V208)</f>
        <v>33.019999999999996</v>
      </c>
      <c r="W201" s="230"/>
      <c r="X201" s="230"/>
      <c r="AG201" t="s">
        <v>145</v>
      </c>
    </row>
    <row r="202" spans="1:60" ht="20.399999999999999" outlineLevel="1">
      <c r="A202" s="238">
        <v>72</v>
      </c>
      <c r="B202" s="239" t="s">
        <v>412</v>
      </c>
      <c r="C202" s="259" t="s">
        <v>413</v>
      </c>
      <c r="D202" s="240" t="s">
        <v>228</v>
      </c>
      <c r="E202" s="241">
        <v>14.067</v>
      </c>
      <c r="F202" s="242"/>
      <c r="G202" s="243">
        <f>ROUND(E202*F202,2)</f>
        <v>0</v>
      </c>
      <c r="H202" s="242"/>
      <c r="I202" s="243">
        <f>ROUND(E202*H202,2)</f>
        <v>0</v>
      </c>
      <c r="J202" s="242"/>
      <c r="K202" s="243">
        <f>ROUND(E202*J202,2)</f>
        <v>0</v>
      </c>
      <c r="L202" s="243">
        <v>21</v>
      </c>
      <c r="M202" s="243">
        <f>G202*(1+L202/100)</f>
        <v>0</v>
      </c>
      <c r="N202" s="241">
        <v>0</v>
      </c>
      <c r="O202" s="241">
        <f>ROUND(E202*N202,2)</f>
        <v>0</v>
      </c>
      <c r="P202" s="241">
        <v>0</v>
      </c>
      <c r="Q202" s="241">
        <f>ROUND(E202*P202,2)</f>
        <v>0</v>
      </c>
      <c r="R202" s="243" t="s">
        <v>347</v>
      </c>
      <c r="S202" s="243" t="s">
        <v>150</v>
      </c>
      <c r="T202" s="244" t="s">
        <v>150</v>
      </c>
      <c r="U202" s="226">
        <v>0</v>
      </c>
      <c r="V202" s="226">
        <f>ROUND(E202*U202,2)</f>
        <v>0</v>
      </c>
      <c r="W202" s="226"/>
      <c r="X202" s="226" t="s">
        <v>151</v>
      </c>
      <c r="Y202" s="215"/>
      <c r="Z202" s="215"/>
      <c r="AA202" s="215"/>
      <c r="AB202" s="215"/>
      <c r="AC202" s="215"/>
      <c r="AD202" s="215"/>
      <c r="AE202" s="215"/>
      <c r="AF202" s="215"/>
      <c r="AG202" s="215" t="s">
        <v>152</v>
      </c>
      <c r="AH202" s="215"/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outlineLevel="1">
      <c r="A203" s="222"/>
      <c r="B203" s="223"/>
      <c r="C203" s="260" t="s">
        <v>414</v>
      </c>
      <c r="D203" s="228"/>
      <c r="E203" s="229">
        <v>14.067</v>
      </c>
      <c r="F203" s="226"/>
      <c r="G203" s="226"/>
      <c r="H203" s="226"/>
      <c r="I203" s="226"/>
      <c r="J203" s="226"/>
      <c r="K203" s="226"/>
      <c r="L203" s="226"/>
      <c r="M203" s="226"/>
      <c r="N203" s="225"/>
      <c r="O203" s="225"/>
      <c r="P203" s="225"/>
      <c r="Q203" s="225"/>
      <c r="R203" s="226"/>
      <c r="S203" s="226"/>
      <c r="T203" s="226"/>
      <c r="U203" s="226"/>
      <c r="V203" s="226"/>
      <c r="W203" s="226"/>
      <c r="X203" s="226"/>
      <c r="Y203" s="215"/>
      <c r="Z203" s="215"/>
      <c r="AA203" s="215"/>
      <c r="AB203" s="215"/>
      <c r="AC203" s="215"/>
      <c r="AD203" s="215"/>
      <c r="AE203" s="215"/>
      <c r="AF203" s="215"/>
      <c r="AG203" s="215" t="s">
        <v>154</v>
      </c>
      <c r="AH203" s="215">
        <v>0</v>
      </c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 ht="20.399999999999999" outlineLevel="1">
      <c r="A204" s="248">
        <v>73</v>
      </c>
      <c r="B204" s="249" t="s">
        <v>415</v>
      </c>
      <c r="C204" s="263" t="s">
        <v>416</v>
      </c>
      <c r="D204" s="250" t="s">
        <v>228</v>
      </c>
      <c r="E204" s="251">
        <v>31.237110000000001</v>
      </c>
      <c r="F204" s="252"/>
      <c r="G204" s="253">
        <f>ROUND(E204*F204,2)</f>
        <v>0</v>
      </c>
      <c r="H204" s="252"/>
      <c r="I204" s="253">
        <f>ROUND(E204*H204,2)</f>
        <v>0</v>
      </c>
      <c r="J204" s="252"/>
      <c r="K204" s="253">
        <f>ROUND(E204*J204,2)</f>
        <v>0</v>
      </c>
      <c r="L204" s="253">
        <v>21</v>
      </c>
      <c r="M204" s="253">
        <f>G204*(1+L204/100)</f>
        <v>0</v>
      </c>
      <c r="N204" s="251">
        <v>0</v>
      </c>
      <c r="O204" s="251">
        <f>ROUND(E204*N204,2)</f>
        <v>0</v>
      </c>
      <c r="P204" s="251">
        <v>0</v>
      </c>
      <c r="Q204" s="251">
        <f>ROUND(E204*P204,2)</f>
        <v>0</v>
      </c>
      <c r="R204" s="253" t="s">
        <v>149</v>
      </c>
      <c r="S204" s="253" t="s">
        <v>150</v>
      </c>
      <c r="T204" s="254" t="s">
        <v>150</v>
      </c>
      <c r="U204" s="226">
        <v>0.01</v>
      </c>
      <c r="V204" s="226">
        <f>ROUND(E204*U204,2)</f>
        <v>0.31</v>
      </c>
      <c r="W204" s="226"/>
      <c r="X204" s="226" t="s">
        <v>417</v>
      </c>
      <c r="Y204" s="215"/>
      <c r="Z204" s="215"/>
      <c r="AA204" s="215"/>
      <c r="AB204" s="215"/>
      <c r="AC204" s="215"/>
      <c r="AD204" s="215"/>
      <c r="AE204" s="215"/>
      <c r="AF204" s="215"/>
      <c r="AG204" s="215" t="s">
        <v>418</v>
      </c>
      <c r="AH204" s="215"/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outlineLevel="1">
      <c r="A205" s="248">
        <v>74</v>
      </c>
      <c r="B205" s="249" t="s">
        <v>419</v>
      </c>
      <c r="C205" s="263" t="s">
        <v>420</v>
      </c>
      <c r="D205" s="250" t="s">
        <v>228</v>
      </c>
      <c r="E205" s="251">
        <v>905.87618999999995</v>
      </c>
      <c r="F205" s="252"/>
      <c r="G205" s="253">
        <f>ROUND(E205*F205,2)</f>
        <v>0</v>
      </c>
      <c r="H205" s="252"/>
      <c r="I205" s="253">
        <f>ROUND(E205*H205,2)</f>
        <v>0</v>
      </c>
      <c r="J205" s="252"/>
      <c r="K205" s="253">
        <f>ROUND(E205*J205,2)</f>
        <v>0</v>
      </c>
      <c r="L205" s="253">
        <v>21</v>
      </c>
      <c r="M205" s="253">
        <f>G205*(1+L205/100)</f>
        <v>0</v>
      </c>
      <c r="N205" s="251">
        <v>0</v>
      </c>
      <c r="O205" s="251">
        <f>ROUND(E205*N205,2)</f>
        <v>0</v>
      </c>
      <c r="P205" s="251">
        <v>0</v>
      </c>
      <c r="Q205" s="251">
        <f>ROUND(E205*P205,2)</f>
        <v>0</v>
      </c>
      <c r="R205" s="253" t="s">
        <v>149</v>
      </c>
      <c r="S205" s="253" t="s">
        <v>150</v>
      </c>
      <c r="T205" s="254" t="s">
        <v>150</v>
      </c>
      <c r="U205" s="226">
        <v>0</v>
      </c>
      <c r="V205" s="226">
        <f>ROUND(E205*U205,2)</f>
        <v>0</v>
      </c>
      <c r="W205" s="226"/>
      <c r="X205" s="226" t="s">
        <v>417</v>
      </c>
      <c r="Y205" s="215"/>
      <c r="Z205" s="215"/>
      <c r="AA205" s="215"/>
      <c r="AB205" s="215"/>
      <c r="AC205" s="215"/>
      <c r="AD205" s="215"/>
      <c r="AE205" s="215"/>
      <c r="AF205" s="215"/>
      <c r="AG205" s="215" t="s">
        <v>418</v>
      </c>
      <c r="AH205" s="215"/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outlineLevel="1">
      <c r="A206" s="248">
        <v>75</v>
      </c>
      <c r="B206" s="249" t="s">
        <v>421</v>
      </c>
      <c r="C206" s="263" t="s">
        <v>422</v>
      </c>
      <c r="D206" s="250" t="s">
        <v>228</v>
      </c>
      <c r="E206" s="251">
        <v>31.237110000000001</v>
      </c>
      <c r="F206" s="252"/>
      <c r="G206" s="253">
        <f>ROUND(E206*F206,2)</f>
        <v>0</v>
      </c>
      <c r="H206" s="252"/>
      <c r="I206" s="253">
        <f>ROUND(E206*H206,2)</f>
        <v>0</v>
      </c>
      <c r="J206" s="252"/>
      <c r="K206" s="253">
        <f>ROUND(E206*J206,2)</f>
        <v>0</v>
      </c>
      <c r="L206" s="253">
        <v>21</v>
      </c>
      <c r="M206" s="253">
        <f>G206*(1+L206/100)</f>
        <v>0</v>
      </c>
      <c r="N206" s="251">
        <v>0</v>
      </c>
      <c r="O206" s="251">
        <f>ROUND(E206*N206,2)</f>
        <v>0</v>
      </c>
      <c r="P206" s="251">
        <v>0</v>
      </c>
      <c r="Q206" s="251">
        <f>ROUND(E206*P206,2)</f>
        <v>0</v>
      </c>
      <c r="R206" s="253" t="s">
        <v>347</v>
      </c>
      <c r="S206" s="253" t="s">
        <v>150</v>
      </c>
      <c r="T206" s="254" t="s">
        <v>150</v>
      </c>
      <c r="U206" s="226">
        <v>0.94199999999999995</v>
      </c>
      <c r="V206" s="226">
        <f>ROUND(E206*U206,2)</f>
        <v>29.43</v>
      </c>
      <c r="W206" s="226"/>
      <c r="X206" s="226" t="s">
        <v>417</v>
      </c>
      <c r="Y206" s="215"/>
      <c r="Z206" s="215"/>
      <c r="AA206" s="215"/>
      <c r="AB206" s="215"/>
      <c r="AC206" s="215"/>
      <c r="AD206" s="215"/>
      <c r="AE206" s="215"/>
      <c r="AF206" s="215"/>
      <c r="AG206" s="215" t="s">
        <v>418</v>
      </c>
      <c r="AH206" s="215"/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15"/>
      <c r="BB206" s="215"/>
      <c r="BC206" s="215"/>
      <c r="BD206" s="215"/>
      <c r="BE206" s="215"/>
      <c r="BF206" s="215"/>
      <c r="BG206" s="215"/>
      <c r="BH206" s="215"/>
    </row>
    <row r="207" spans="1:60" outlineLevel="1">
      <c r="A207" s="248">
        <v>76</v>
      </c>
      <c r="B207" s="249" t="s">
        <v>423</v>
      </c>
      <c r="C207" s="263" t="s">
        <v>424</v>
      </c>
      <c r="D207" s="250" t="s">
        <v>228</v>
      </c>
      <c r="E207" s="251">
        <v>31.237110000000001</v>
      </c>
      <c r="F207" s="252"/>
      <c r="G207" s="253">
        <f>ROUND(E207*F207,2)</f>
        <v>0</v>
      </c>
      <c r="H207" s="252"/>
      <c r="I207" s="253">
        <f>ROUND(E207*H207,2)</f>
        <v>0</v>
      </c>
      <c r="J207" s="252"/>
      <c r="K207" s="253">
        <f>ROUND(E207*J207,2)</f>
        <v>0</v>
      </c>
      <c r="L207" s="253">
        <v>21</v>
      </c>
      <c r="M207" s="253">
        <f>G207*(1+L207/100)</f>
        <v>0</v>
      </c>
      <c r="N207" s="251">
        <v>0</v>
      </c>
      <c r="O207" s="251">
        <f>ROUND(E207*N207,2)</f>
        <v>0</v>
      </c>
      <c r="P207" s="251">
        <v>0</v>
      </c>
      <c r="Q207" s="251">
        <f>ROUND(E207*P207,2)</f>
        <v>0</v>
      </c>
      <c r="R207" s="253" t="s">
        <v>347</v>
      </c>
      <c r="S207" s="253" t="s">
        <v>150</v>
      </c>
      <c r="T207" s="254" t="s">
        <v>150</v>
      </c>
      <c r="U207" s="226">
        <v>0.105</v>
      </c>
      <c r="V207" s="226">
        <f>ROUND(E207*U207,2)</f>
        <v>3.28</v>
      </c>
      <c r="W207" s="226"/>
      <c r="X207" s="226" t="s">
        <v>417</v>
      </c>
      <c r="Y207" s="215"/>
      <c r="Z207" s="215"/>
      <c r="AA207" s="215"/>
      <c r="AB207" s="215"/>
      <c r="AC207" s="215"/>
      <c r="AD207" s="215"/>
      <c r="AE207" s="215"/>
      <c r="AF207" s="215"/>
      <c r="AG207" s="215" t="s">
        <v>418</v>
      </c>
      <c r="AH207" s="215"/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 outlineLevel="1">
      <c r="A208" s="238">
        <v>77</v>
      </c>
      <c r="B208" s="239" t="s">
        <v>425</v>
      </c>
      <c r="C208" s="259" t="s">
        <v>426</v>
      </c>
      <c r="D208" s="240" t="s">
        <v>228</v>
      </c>
      <c r="E208" s="241">
        <v>31.237110000000001</v>
      </c>
      <c r="F208" s="242"/>
      <c r="G208" s="243">
        <f>ROUND(E208*F208,2)</f>
        <v>0</v>
      </c>
      <c r="H208" s="242"/>
      <c r="I208" s="243">
        <f>ROUND(E208*H208,2)</f>
        <v>0</v>
      </c>
      <c r="J208" s="242"/>
      <c r="K208" s="243">
        <f>ROUND(E208*J208,2)</f>
        <v>0</v>
      </c>
      <c r="L208" s="243">
        <v>21</v>
      </c>
      <c r="M208" s="243">
        <f>G208*(1+L208/100)</f>
        <v>0</v>
      </c>
      <c r="N208" s="241">
        <v>0</v>
      </c>
      <c r="O208" s="241">
        <f>ROUND(E208*N208,2)</f>
        <v>0</v>
      </c>
      <c r="P208" s="241">
        <v>0</v>
      </c>
      <c r="Q208" s="241">
        <f>ROUND(E208*P208,2)</f>
        <v>0</v>
      </c>
      <c r="R208" s="243" t="s">
        <v>347</v>
      </c>
      <c r="S208" s="243" t="s">
        <v>150</v>
      </c>
      <c r="T208" s="244" t="s">
        <v>150</v>
      </c>
      <c r="U208" s="226">
        <v>0</v>
      </c>
      <c r="V208" s="226">
        <f>ROUND(E208*U208,2)</f>
        <v>0</v>
      </c>
      <c r="W208" s="226"/>
      <c r="X208" s="226" t="s">
        <v>417</v>
      </c>
      <c r="Y208" s="215"/>
      <c r="Z208" s="215"/>
      <c r="AA208" s="215"/>
      <c r="AB208" s="215"/>
      <c r="AC208" s="215"/>
      <c r="AD208" s="215"/>
      <c r="AE208" s="215"/>
      <c r="AF208" s="215"/>
      <c r="AG208" s="215" t="s">
        <v>418</v>
      </c>
      <c r="AH208" s="215"/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33">
      <c r="A209" s="3"/>
      <c r="B209" s="4"/>
      <c r="C209" s="267"/>
      <c r="D209" s="6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AE209">
        <v>15</v>
      </c>
      <c r="AF209">
        <v>21</v>
      </c>
      <c r="AG209" t="s">
        <v>131</v>
      </c>
    </row>
    <row r="210" spans="1:33">
      <c r="A210" s="218"/>
      <c r="B210" s="219" t="s">
        <v>29</v>
      </c>
      <c r="C210" s="268"/>
      <c r="D210" s="220"/>
      <c r="E210" s="221"/>
      <c r="F210" s="221"/>
      <c r="G210" s="237">
        <f>G8+G69+G95+G99+G103+G121+G126+G135+G140+G151+G163+G166+G175+G190+G196+G201</f>
        <v>0</v>
      </c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AE210">
        <f>SUMIF(L7:L208,AE209,G7:G208)</f>
        <v>0</v>
      </c>
      <c r="AF210">
        <f>SUMIF(L7:L208,AF209,G7:G208)</f>
        <v>0</v>
      </c>
      <c r="AG210" t="s">
        <v>427</v>
      </c>
    </row>
    <row r="211" spans="1:33">
      <c r="C211" s="269"/>
      <c r="D211" s="10"/>
      <c r="AG211" t="s">
        <v>428</v>
      </c>
    </row>
    <row r="212" spans="1:33">
      <c r="D212" s="10"/>
    </row>
    <row r="213" spans="1:33">
      <c r="D213" s="10"/>
    </row>
    <row r="214" spans="1:33">
      <c r="D214" s="10"/>
    </row>
    <row r="215" spans="1:33">
      <c r="D215" s="10"/>
    </row>
    <row r="216" spans="1:33">
      <c r="D216" s="10"/>
    </row>
    <row r="217" spans="1:33">
      <c r="D217" s="10"/>
    </row>
    <row r="218" spans="1:33">
      <c r="D218" s="10"/>
    </row>
    <row r="219" spans="1:33">
      <c r="D219" s="10"/>
    </row>
    <row r="220" spans="1:33">
      <c r="D220" s="10"/>
    </row>
    <row r="221" spans="1:33">
      <c r="D221" s="10"/>
    </row>
    <row r="222" spans="1:33">
      <c r="D222" s="10"/>
    </row>
    <row r="223" spans="1:33">
      <c r="D223" s="10"/>
    </row>
    <row r="224" spans="1:33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8563" sheet="1"/>
  <mergeCells count="53">
    <mergeCell ref="C183:G183"/>
    <mergeCell ref="C186:G186"/>
    <mergeCell ref="C189:G189"/>
    <mergeCell ref="C195:G195"/>
    <mergeCell ref="C200:G200"/>
    <mergeCell ref="C161:G161"/>
    <mergeCell ref="C165:G165"/>
    <mergeCell ref="C174:G174"/>
    <mergeCell ref="C177:G177"/>
    <mergeCell ref="C179:G179"/>
    <mergeCell ref="C182:G182"/>
    <mergeCell ref="C132:G132"/>
    <mergeCell ref="C142:G142"/>
    <mergeCell ref="C145:G145"/>
    <mergeCell ref="C148:G148"/>
    <mergeCell ref="C153:G153"/>
    <mergeCell ref="C154:G154"/>
    <mergeCell ref="C101:G101"/>
    <mergeCell ref="C107:G107"/>
    <mergeCell ref="C112:G112"/>
    <mergeCell ref="C117:G117"/>
    <mergeCell ref="C128:G128"/>
    <mergeCell ref="C129:G129"/>
    <mergeCell ref="C80:G80"/>
    <mergeCell ref="C83:G83"/>
    <mergeCell ref="C84:G84"/>
    <mergeCell ref="C86:G86"/>
    <mergeCell ref="C87:G87"/>
    <mergeCell ref="C97:G97"/>
    <mergeCell ref="C56:G56"/>
    <mergeCell ref="C60:G60"/>
    <mergeCell ref="C63:G63"/>
    <mergeCell ref="C71:G71"/>
    <mergeCell ref="C74:G74"/>
    <mergeCell ref="C77:G77"/>
    <mergeCell ref="C38:G38"/>
    <mergeCell ref="C41:G41"/>
    <mergeCell ref="C43:G43"/>
    <mergeCell ref="C49:G49"/>
    <mergeCell ref="C52:G52"/>
    <mergeCell ref="C53:G53"/>
    <mergeCell ref="C19:G19"/>
    <mergeCell ref="C21:G21"/>
    <mergeCell ref="C24:G24"/>
    <mergeCell ref="C27:G27"/>
    <mergeCell ref="C30:G30"/>
    <mergeCell ref="C36:G36"/>
    <mergeCell ref="A1:G1"/>
    <mergeCell ref="C2:G2"/>
    <mergeCell ref="C3:G3"/>
    <mergeCell ref="C4:G4"/>
    <mergeCell ref="C14:G14"/>
    <mergeCell ref="C17:G17"/>
  </mergeCells>
  <pageMargins left="0.59055118110236204" right="0.196850393700787" top="0.78740157499999996" bottom="0.78740157499999996" header="0.3" footer="0.3"/>
  <pageSetup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/>
  <cols>
    <col min="1" max="1" width="3.44140625" customWidth="1"/>
    <col min="2" max="2" width="12.6640625" style="180" customWidth="1"/>
    <col min="3" max="3" width="63.33203125" style="180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1" width="0" hidden="1" customWidth="1"/>
    <col min="14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200" t="s">
        <v>118</v>
      </c>
      <c r="B1" s="200"/>
      <c r="C1" s="200"/>
      <c r="D1" s="200"/>
      <c r="E1" s="200"/>
      <c r="F1" s="200"/>
      <c r="G1" s="200"/>
      <c r="AG1" t="s">
        <v>119</v>
      </c>
    </row>
    <row r="2" spans="1:60" ht="25.05" customHeight="1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120</v>
      </c>
    </row>
    <row r="3" spans="1:60" ht="25.05" customHeight="1">
      <c r="A3" s="201" t="s">
        <v>8</v>
      </c>
      <c r="B3" s="49" t="s">
        <v>53</v>
      </c>
      <c r="C3" s="204" t="s">
        <v>54</v>
      </c>
      <c r="D3" s="202"/>
      <c r="E3" s="202"/>
      <c r="F3" s="202"/>
      <c r="G3" s="203"/>
      <c r="AC3" s="180" t="s">
        <v>120</v>
      </c>
      <c r="AG3" t="s">
        <v>121</v>
      </c>
    </row>
    <row r="4" spans="1:60" ht="25.05" customHeight="1">
      <c r="A4" s="205" t="s">
        <v>9</v>
      </c>
      <c r="B4" s="206" t="s">
        <v>57</v>
      </c>
      <c r="C4" s="207" t="s">
        <v>58</v>
      </c>
      <c r="D4" s="208"/>
      <c r="E4" s="208"/>
      <c r="F4" s="208"/>
      <c r="G4" s="209"/>
      <c r="AG4" t="s">
        <v>122</v>
      </c>
    </row>
    <row r="5" spans="1:60">
      <c r="D5" s="10"/>
    </row>
    <row r="6" spans="1:60" ht="39.6">
      <c r="A6" s="211" t="s">
        <v>123</v>
      </c>
      <c r="B6" s="213" t="s">
        <v>124</v>
      </c>
      <c r="C6" s="213" t="s">
        <v>125</v>
      </c>
      <c r="D6" s="212" t="s">
        <v>126</v>
      </c>
      <c r="E6" s="211" t="s">
        <v>127</v>
      </c>
      <c r="F6" s="210" t="s">
        <v>128</v>
      </c>
      <c r="G6" s="211" t="s">
        <v>29</v>
      </c>
      <c r="H6" s="214" t="s">
        <v>30</v>
      </c>
      <c r="I6" s="214" t="s">
        <v>129</v>
      </c>
      <c r="J6" s="214" t="s">
        <v>31</v>
      </c>
      <c r="K6" s="214" t="s">
        <v>130</v>
      </c>
      <c r="L6" s="214" t="s">
        <v>131</v>
      </c>
      <c r="M6" s="214" t="s">
        <v>132</v>
      </c>
      <c r="N6" s="214" t="s">
        <v>133</v>
      </c>
      <c r="O6" s="214" t="s">
        <v>134</v>
      </c>
      <c r="P6" s="214" t="s">
        <v>135</v>
      </c>
      <c r="Q6" s="214" t="s">
        <v>136</v>
      </c>
      <c r="R6" s="214" t="s">
        <v>137</v>
      </c>
      <c r="S6" s="214" t="s">
        <v>138</v>
      </c>
      <c r="T6" s="214" t="s">
        <v>139</v>
      </c>
      <c r="U6" s="214" t="s">
        <v>140</v>
      </c>
      <c r="V6" s="214" t="s">
        <v>141</v>
      </c>
      <c r="W6" s="214" t="s">
        <v>142</v>
      </c>
      <c r="X6" s="214" t="s">
        <v>143</v>
      </c>
    </row>
    <row r="7" spans="1:60" hidden="1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</row>
    <row r="8" spans="1:60">
      <c r="A8" s="231" t="s">
        <v>144</v>
      </c>
      <c r="B8" s="232" t="s">
        <v>83</v>
      </c>
      <c r="C8" s="258" t="s">
        <v>84</v>
      </c>
      <c r="D8" s="233"/>
      <c r="E8" s="234"/>
      <c r="F8" s="235"/>
      <c r="G8" s="235">
        <f>SUMIF(AG9:AG13,"&lt;&gt;NOR",G9:G13)</f>
        <v>0</v>
      </c>
      <c r="H8" s="235"/>
      <c r="I8" s="235">
        <f>SUM(I9:I13)</f>
        <v>0</v>
      </c>
      <c r="J8" s="235"/>
      <c r="K8" s="235">
        <f>SUM(K9:K13)</f>
        <v>0</v>
      </c>
      <c r="L8" s="235"/>
      <c r="M8" s="235">
        <f>SUM(M9:M13)</f>
        <v>0</v>
      </c>
      <c r="N8" s="234"/>
      <c r="O8" s="234">
        <f>SUM(O9:O13)</f>
        <v>0.52</v>
      </c>
      <c r="P8" s="234"/>
      <c r="Q8" s="234">
        <f>SUM(Q9:Q13)</f>
        <v>0</v>
      </c>
      <c r="R8" s="235"/>
      <c r="S8" s="235"/>
      <c r="T8" s="236"/>
      <c r="U8" s="230"/>
      <c r="V8" s="230">
        <f>SUM(V9:V13)</f>
        <v>14.01</v>
      </c>
      <c r="W8" s="230"/>
      <c r="X8" s="230"/>
      <c r="AG8" t="s">
        <v>145</v>
      </c>
    </row>
    <row r="9" spans="1:60" ht="20.399999999999999" outlineLevel="1">
      <c r="A9" s="238">
        <v>1</v>
      </c>
      <c r="B9" s="239" t="s">
        <v>429</v>
      </c>
      <c r="C9" s="259" t="s">
        <v>430</v>
      </c>
      <c r="D9" s="240" t="s">
        <v>148</v>
      </c>
      <c r="E9" s="241">
        <v>52.674999999999997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1">
        <v>5.4299999999999999E-3</v>
      </c>
      <c r="O9" s="241">
        <f>ROUND(E9*N9,2)</f>
        <v>0.28999999999999998</v>
      </c>
      <c r="P9" s="241">
        <v>0</v>
      </c>
      <c r="Q9" s="241">
        <f>ROUND(E9*P9,2)</f>
        <v>0</v>
      </c>
      <c r="R9" s="243" t="s">
        <v>359</v>
      </c>
      <c r="S9" s="243" t="s">
        <v>150</v>
      </c>
      <c r="T9" s="244" t="s">
        <v>150</v>
      </c>
      <c r="U9" s="226">
        <v>0.16941999999999999</v>
      </c>
      <c r="V9" s="226">
        <f>ROUND(E9*U9,2)</f>
        <v>8.92</v>
      </c>
      <c r="W9" s="226"/>
      <c r="X9" s="226" t="s">
        <v>151</v>
      </c>
      <c r="Y9" s="215"/>
      <c r="Z9" s="215"/>
      <c r="AA9" s="215"/>
      <c r="AB9" s="215"/>
      <c r="AC9" s="215"/>
      <c r="AD9" s="215"/>
      <c r="AE9" s="215"/>
      <c r="AF9" s="215"/>
      <c r="AG9" s="215" t="s">
        <v>152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>
      <c r="A10" s="222"/>
      <c r="B10" s="223"/>
      <c r="C10" s="260" t="s">
        <v>431</v>
      </c>
      <c r="D10" s="228"/>
      <c r="E10" s="229">
        <v>52.674999999999997</v>
      </c>
      <c r="F10" s="226"/>
      <c r="G10" s="226"/>
      <c r="H10" s="226"/>
      <c r="I10" s="226"/>
      <c r="J10" s="226"/>
      <c r="K10" s="226"/>
      <c r="L10" s="226"/>
      <c r="M10" s="226"/>
      <c r="N10" s="225"/>
      <c r="O10" s="225"/>
      <c r="P10" s="225"/>
      <c r="Q10" s="225"/>
      <c r="R10" s="226"/>
      <c r="S10" s="226"/>
      <c r="T10" s="226"/>
      <c r="U10" s="226"/>
      <c r="V10" s="226"/>
      <c r="W10" s="226"/>
      <c r="X10" s="226"/>
      <c r="Y10" s="215"/>
      <c r="Z10" s="215"/>
      <c r="AA10" s="215"/>
      <c r="AB10" s="215"/>
      <c r="AC10" s="215"/>
      <c r="AD10" s="215"/>
      <c r="AE10" s="215"/>
      <c r="AF10" s="215"/>
      <c r="AG10" s="215" t="s">
        <v>154</v>
      </c>
      <c r="AH10" s="215">
        <v>0</v>
      </c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ht="20.399999999999999" outlineLevel="1">
      <c r="A11" s="238">
        <v>2</v>
      </c>
      <c r="B11" s="239" t="s">
        <v>432</v>
      </c>
      <c r="C11" s="259" t="s">
        <v>433</v>
      </c>
      <c r="D11" s="240" t="s">
        <v>148</v>
      </c>
      <c r="E11" s="241">
        <v>8.75</v>
      </c>
      <c r="F11" s="242"/>
      <c r="G11" s="243">
        <f>ROUND(E11*F11,2)</f>
        <v>0</v>
      </c>
      <c r="H11" s="242"/>
      <c r="I11" s="243">
        <f>ROUND(E11*H11,2)</f>
        <v>0</v>
      </c>
      <c r="J11" s="242"/>
      <c r="K11" s="243">
        <f>ROUND(E11*J11,2)</f>
        <v>0</v>
      </c>
      <c r="L11" s="243">
        <v>21</v>
      </c>
      <c r="M11" s="243">
        <f>G11*(1+L11/100)</f>
        <v>0</v>
      </c>
      <c r="N11" s="241">
        <v>2.606E-2</v>
      </c>
      <c r="O11" s="241">
        <f>ROUND(E11*N11,2)</f>
        <v>0.23</v>
      </c>
      <c r="P11" s="241">
        <v>0</v>
      </c>
      <c r="Q11" s="241">
        <f>ROUND(E11*P11,2)</f>
        <v>0</v>
      </c>
      <c r="R11" s="243" t="s">
        <v>359</v>
      </c>
      <c r="S11" s="243" t="s">
        <v>150</v>
      </c>
      <c r="T11" s="244" t="s">
        <v>150</v>
      </c>
      <c r="U11" s="226">
        <v>0.58225000000000005</v>
      </c>
      <c r="V11" s="226">
        <f>ROUND(E11*U11,2)</f>
        <v>5.09</v>
      </c>
      <c r="W11" s="226"/>
      <c r="X11" s="226" t="s">
        <v>151</v>
      </c>
      <c r="Y11" s="215"/>
      <c r="Z11" s="215"/>
      <c r="AA11" s="215"/>
      <c r="AB11" s="215"/>
      <c r="AC11" s="215"/>
      <c r="AD11" s="215"/>
      <c r="AE11" s="215"/>
      <c r="AF11" s="215"/>
      <c r="AG11" s="215" t="s">
        <v>152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>
      <c r="A12" s="222"/>
      <c r="B12" s="223"/>
      <c r="C12" s="266" t="s">
        <v>434</v>
      </c>
      <c r="D12" s="257"/>
      <c r="E12" s="257"/>
      <c r="F12" s="257"/>
      <c r="G12" s="257"/>
      <c r="H12" s="226"/>
      <c r="I12" s="226"/>
      <c r="J12" s="226"/>
      <c r="K12" s="226"/>
      <c r="L12" s="226"/>
      <c r="M12" s="226"/>
      <c r="N12" s="225"/>
      <c r="O12" s="225"/>
      <c r="P12" s="225"/>
      <c r="Q12" s="225"/>
      <c r="R12" s="226"/>
      <c r="S12" s="226"/>
      <c r="T12" s="226"/>
      <c r="U12" s="226"/>
      <c r="V12" s="226"/>
      <c r="W12" s="226"/>
      <c r="X12" s="226"/>
      <c r="Y12" s="215"/>
      <c r="Z12" s="215"/>
      <c r="AA12" s="215"/>
      <c r="AB12" s="215"/>
      <c r="AC12" s="215"/>
      <c r="AD12" s="215"/>
      <c r="AE12" s="215"/>
      <c r="AF12" s="215"/>
      <c r="AG12" s="215" t="s">
        <v>210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>
      <c r="A13" s="222"/>
      <c r="B13" s="223"/>
      <c r="C13" s="260" t="s">
        <v>435</v>
      </c>
      <c r="D13" s="228"/>
      <c r="E13" s="229">
        <v>8.75</v>
      </c>
      <c r="F13" s="226"/>
      <c r="G13" s="226"/>
      <c r="H13" s="226"/>
      <c r="I13" s="226"/>
      <c r="J13" s="226"/>
      <c r="K13" s="226"/>
      <c r="L13" s="226"/>
      <c r="M13" s="226"/>
      <c r="N13" s="225"/>
      <c r="O13" s="225"/>
      <c r="P13" s="225"/>
      <c r="Q13" s="225"/>
      <c r="R13" s="226"/>
      <c r="S13" s="226"/>
      <c r="T13" s="226"/>
      <c r="U13" s="226"/>
      <c r="V13" s="226"/>
      <c r="W13" s="226"/>
      <c r="X13" s="226"/>
      <c r="Y13" s="215"/>
      <c r="Z13" s="215"/>
      <c r="AA13" s="215"/>
      <c r="AB13" s="215"/>
      <c r="AC13" s="215"/>
      <c r="AD13" s="215"/>
      <c r="AE13" s="215"/>
      <c r="AF13" s="215"/>
      <c r="AG13" s="215" t="s">
        <v>154</v>
      </c>
      <c r="AH13" s="215">
        <v>0</v>
      </c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>
      <c r="A14" s="231" t="s">
        <v>144</v>
      </c>
      <c r="B14" s="232" t="s">
        <v>91</v>
      </c>
      <c r="C14" s="258" t="s">
        <v>92</v>
      </c>
      <c r="D14" s="233"/>
      <c r="E14" s="234"/>
      <c r="F14" s="235"/>
      <c r="G14" s="235">
        <f>SUMIF(AG15:AG16,"&lt;&gt;NOR",G15:G16)</f>
        <v>0</v>
      </c>
      <c r="H14" s="235"/>
      <c r="I14" s="235">
        <f>SUM(I15:I16)</f>
        <v>0</v>
      </c>
      <c r="J14" s="235"/>
      <c r="K14" s="235">
        <f>SUM(K15:K16)</f>
        <v>0</v>
      </c>
      <c r="L14" s="235"/>
      <c r="M14" s="235">
        <f>SUM(M15:M16)</f>
        <v>0</v>
      </c>
      <c r="N14" s="234"/>
      <c r="O14" s="234">
        <f>SUM(O15:O16)</f>
        <v>0</v>
      </c>
      <c r="P14" s="234"/>
      <c r="Q14" s="234">
        <f>SUM(Q15:Q16)</f>
        <v>0</v>
      </c>
      <c r="R14" s="235"/>
      <c r="S14" s="235"/>
      <c r="T14" s="236"/>
      <c r="U14" s="230"/>
      <c r="V14" s="230">
        <f>SUM(V15:V16)</f>
        <v>10</v>
      </c>
      <c r="W14" s="230"/>
      <c r="X14" s="230"/>
      <c r="AG14" t="s">
        <v>145</v>
      </c>
    </row>
    <row r="15" spans="1:60" outlineLevel="1">
      <c r="A15" s="238">
        <v>3</v>
      </c>
      <c r="B15" s="239" t="s">
        <v>436</v>
      </c>
      <c r="C15" s="259" t="s">
        <v>437</v>
      </c>
      <c r="D15" s="240" t="s">
        <v>438</v>
      </c>
      <c r="E15" s="241">
        <v>10</v>
      </c>
      <c r="F15" s="242"/>
      <c r="G15" s="243">
        <f>ROUND(E15*F15,2)</f>
        <v>0</v>
      </c>
      <c r="H15" s="242"/>
      <c r="I15" s="243">
        <f>ROUND(E15*H15,2)</f>
        <v>0</v>
      </c>
      <c r="J15" s="242"/>
      <c r="K15" s="243">
        <f>ROUND(E15*J15,2)</f>
        <v>0</v>
      </c>
      <c r="L15" s="243">
        <v>21</v>
      </c>
      <c r="M15" s="243">
        <f>G15*(1+L15/100)</f>
        <v>0</v>
      </c>
      <c r="N15" s="241">
        <v>0</v>
      </c>
      <c r="O15" s="241">
        <f>ROUND(E15*N15,2)</f>
        <v>0</v>
      </c>
      <c r="P15" s="241">
        <v>0</v>
      </c>
      <c r="Q15" s="241">
        <f>ROUND(E15*P15,2)</f>
        <v>0</v>
      </c>
      <c r="R15" s="243" t="s">
        <v>439</v>
      </c>
      <c r="S15" s="243" t="s">
        <v>150</v>
      </c>
      <c r="T15" s="244" t="s">
        <v>150</v>
      </c>
      <c r="U15" s="226">
        <v>1</v>
      </c>
      <c r="V15" s="226">
        <f>ROUND(E15*U15,2)</f>
        <v>10</v>
      </c>
      <c r="W15" s="226"/>
      <c r="X15" s="226" t="s">
        <v>440</v>
      </c>
      <c r="Y15" s="215"/>
      <c r="Z15" s="215"/>
      <c r="AA15" s="215"/>
      <c r="AB15" s="215"/>
      <c r="AC15" s="215"/>
      <c r="AD15" s="215"/>
      <c r="AE15" s="215"/>
      <c r="AF15" s="215"/>
      <c r="AG15" s="215" t="s">
        <v>441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>
      <c r="A16" s="222"/>
      <c r="B16" s="223"/>
      <c r="C16" s="260" t="s">
        <v>442</v>
      </c>
      <c r="D16" s="228"/>
      <c r="E16" s="229">
        <v>10</v>
      </c>
      <c r="F16" s="226"/>
      <c r="G16" s="226"/>
      <c r="H16" s="226"/>
      <c r="I16" s="226"/>
      <c r="J16" s="226"/>
      <c r="K16" s="226"/>
      <c r="L16" s="226"/>
      <c r="M16" s="226"/>
      <c r="N16" s="225"/>
      <c r="O16" s="225"/>
      <c r="P16" s="225"/>
      <c r="Q16" s="225"/>
      <c r="R16" s="226"/>
      <c r="S16" s="226"/>
      <c r="T16" s="226"/>
      <c r="U16" s="226"/>
      <c r="V16" s="226"/>
      <c r="W16" s="226"/>
      <c r="X16" s="226"/>
      <c r="Y16" s="215"/>
      <c r="Z16" s="215"/>
      <c r="AA16" s="215"/>
      <c r="AB16" s="215"/>
      <c r="AC16" s="215"/>
      <c r="AD16" s="215"/>
      <c r="AE16" s="215"/>
      <c r="AF16" s="215"/>
      <c r="AG16" s="215" t="s">
        <v>154</v>
      </c>
      <c r="AH16" s="215">
        <v>0</v>
      </c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>
      <c r="A17" s="231" t="s">
        <v>144</v>
      </c>
      <c r="B17" s="232" t="s">
        <v>93</v>
      </c>
      <c r="C17" s="258" t="s">
        <v>94</v>
      </c>
      <c r="D17" s="233"/>
      <c r="E17" s="234"/>
      <c r="F17" s="235"/>
      <c r="G17" s="235">
        <f>SUMIF(AG18:AG18,"&lt;&gt;NOR",G18:G18)</f>
        <v>0</v>
      </c>
      <c r="H17" s="235"/>
      <c r="I17" s="235">
        <f>SUM(I18:I18)</f>
        <v>0</v>
      </c>
      <c r="J17" s="235"/>
      <c r="K17" s="235">
        <f>SUM(K18:K18)</f>
        <v>0</v>
      </c>
      <c r="L17" s="235"/>
      <c r="M17" s="235">
        <f>SUM(M18:M18)</f>
        <v>0</v>
      </c>
      <c r="N17" s="234"/>
      <c r="O17" s="234">
        <f>SUM(O18:O18)</f>
        <v>0.01</v>
      </c>
      <c r="P17" s="234"/>
      <c r="Q17" s="234">
        <f>SUM(Q18:Q18)</f>
        <v>0</v>
      </c>
      <c r="R17" s="235"/>
      <c r="S17" s="235"/>
      <c r="T17" s="236"/>
      <c r="U17" s="230"/>
      <c r="V17" s="230">
        <f>SUM(V18:V18)</f>
        <v>1.77</v>
      </c>
      <c r="W17" s="230"/>
      <c r="X17" s="230"/>
      <c r="AG17" t="s">
        <v>145</v>
      </c>
    </row>
    <row r="18" spans="1:60" outlineLevel="1">
      <c r="A18" s="248">
        <v>4</v>
      </c>
      <c r="B18" s="249" t="s">
        <v>443</v>
      </c>
      <c r="C18" s="263" t="s">
        <v>444</v>
      </c>
      <c r="D18" s="250" t="s">
        <v>148</v>
      </c>
      <c r="E18" s="251">
        <v>10</v>
      </c>
      <c r="F18" s="252"/>
      <c r="G18" s="253">
        <f>ROUND(E18*F18,2)</f>
        <v>0</v>
      </c>
      <c r="H18" s="252"/>
      <c r="I18" s="253">
        <f>ROUND(E18*H18,2)</f>
        <v>0</v>
      </c>
      <c r="J18" s="252"/>
      <c r="K18" s="253">
        <f>ROUND(E18*J18,2)</f>
        <v>0</v>
      </c>
      <c r="L18" s="253">
        <v>21</v>
      </c>
      <c r="M18" s="253">
        <f>G18*(1+L18/100)</f>
        <v>0</v>
      </c>
      <c r="N18" s="251">
        <v>1.2099999999999999E-3</v>
      </c>
      <c r="O18" s="251">
        <f>ROUND(E18*N18,2)</f>
        <v>0.01</v>
      </c>
      <c r="P18" s="251">
        <v>0</v>
      </c>
      <c r="Q18" s="251">
        <f>ROUND(E18*P18,2)</f>
        <v>0</v>
      </c>
      <c r="R18" s="253" t="s">
        <v>445</v>
      </c>
      <c r="S18" s="253" t="s">
        <v>150</v>
      </c>
      <c r="T18" s="254" t="s">
        <v>150</v>
      </c>
      <c r="U18" s="226">
        <v>0.17699999999999999</v>
      </c>
      <c r="V18" s="226">
        <f>ROUND(E18*U18,2)</f>
        <v>1.77</v>
      </c>
      <c r="W18" s="226"/>
      <c r="X18" s="226" t="s">
        <v>151</v>
      </c>
      <c r="Y18" s="215"/>
      <c r="Z18" s="215"/>
      <c r="AA18" s="215"/>
      <c r="AB18" s="215"/>
      <c r="AC18" s="215"/>
      <c r="AD18" s="215"/>
      <c r="AE18" s="215"/>
      <c r="AF18" s="215"/>
      <c r="AG18" s="215" t="s">
        <v>152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>
      <c r="A19" s="231" t="s">
        <v>144</v>
      </c>
      <c r="B19" s="232" t="s">
        <v>95</v>
      </c>
      <c r="C19" s="258" t="s">
        <v>96</v>
      </c>
      <c r="D19" s="233"/>
      <c r="E19" s="234"/>
      <c r="F19" s="235"/>
      <c r="G19" s="235">
        <f>SUMIF(AG20:AG21,"&lt;&gt;NOR",G20:G21)</f>
        <v>0</v>
      </c>
      <c r="H19" s="235"/>
      <c r="I19" s="235">
        <f>SUM(I20:I21)</f>
        <v>0</v>
      </c>
      <c r="J19" s="235"/>
      <c r="K19" s="235">
        <f>SUM(K20:K21)</f>
        <v>0</v>
      </c>
      <c r="L19" s="235"/>
      <c r="M19" s="235">
        <f>SUM(M20:M21)</f>
        <v>0</v>
      </c>
      <c r="N19" s="234"/>
      <c r="O19" s="234">
        <f>SUM(O20:O21)</f>
        <v>0.01</v>
      </c>
      <c r="P19" s="234"/>
      <c r="Q19" s="234">
        <f>SUM(Q20:Q21)</f>
        <v>0</v>
      </c>
      <c r="R19" s="235"/>
      <c r="S19" s="235"/>
      <c r="T19" s="236"/>
      <c r="U19" s="230"/>
      <c r="V19" s="230">
        <f>SUM(V20:V21)</f>
        <v>39.130000000000003</v>
      </c>
      <c r="W19" s="230"/>
      <c r="X19" s="230"/>
      <c r="AG19" t="s">
        <v>145</v>
      </c>
    </row>
    <row r="20" spans="1:60" outlineLevel="1">
      <c r="A20" s="238">
        <v>5</v>
      </c>
      <c r="B20" s="239" t="s">
        <v>446</v>
      </c>
      <c r="C20" s="259" t="s">
        <v>447</v>
      </c>
      <c r="D20" s="240" t="s">
        <v>148</v>
      </c>
      <c r="E20" s="241">
        <v>127.05</v>
      </c>
      <c r="F20" s="242"/>
      <c r="G20" s="243">
        <f>ROUND(E20*F20,2)</f>
        <v>0</v>
      </c>
      <c r="H20" s="242"/>
      <c r="I20" s="243">
        <f>ROUND(E20*H20,2)</f>
        <v>0</v>
      </c>
      <c r="J20" s="242"/>
      <c r="K20" s="243">
        <f>ROUND(E20*J20,2)</f>
        <v>0</v>
      </c>
      <c r="L20" s="243">
        <v>21</v>
      </c>
      <c r="M20" s="243">
        <f>G20*(1+L20/100)</f>
        <v>0</v>
      </c>
      <c r="N20" s="241">
        <v>4.0000000000000003E-5</v>
      </c>
      <c r="O20" s="241">
        <f>ROUND(E20*N20,2)</f>
        <v>0.01</v>
      </c>
      <c r="P20" s="241">
        <v>0</v>
      </c>
      <c r="Q20" s="241">
        <f>ROUND(E20*P20,2)</f>
        <v>0</v>
      </c>
      <c r="R20" s="243" t="s">
        <v>248</v>
      </c>
      <c r="S20" s="243" t="s">
        <v>150</v>
      </c>
      <c r="T20" s="244" t="s">
        <v>150</v>
      </c>
      <c r="U20" s="226">
        <v>0.308</v>
      </c>
      <c r="V20" s="226">
        <f>ROUND(E20*U20,2)</f>
        <v>39.130000000000003</v>
      </c>
      <c r="W20" s="226"/>
      <c r="X20" s="226" t="s">
        <v>151</v>
      </c>
      <c r="Y20" s="215"/>
      <c r="Z20" s="215"/>
      <c r="AA20" s="215"/>
      <c r="AB20" s="215"/>
      <c r="AC20" s="215"/>
      <c r="AD20" s="215"/>
      <c r="AE20" s="215"/>
      <c r="AF20" s="215"/>
      <c r="AG20" s="215" t="s">
        <v>152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>
      <c r="A21" s="222"/>
      <c r="B21" s="223"/>
      <c r="C21" s="260" t="s">
        <v>448</v>
      </c>
      <c r="D21" s="228"/>
      <c r="E21" s="229">
        <v>127.05</v>
      </c>
      <c r="F21" s="226"/>
      <c r="G21" s="226"/>
      <c r="H21" s="226"/>
      <c r="I21" s="226"/>
      <c r="J21" s="226"/>
      <c r="K21" s="226"/>
      <c r="L21" s="226"/>
      <c r="M21" s="226"/>
      <c r="N21" s="225"/>
      <c r="O21" s="225"/>
      <c r="P21" s="225"/>
      <c r="Q21" s="225"/>
      <c r="R21" s="226"/>
      <c r="S21" s="226"/>
      <c r="T21" s="226"/>
      <c r="U21" s="226"/>
      <c r="V21" s="226"/>
      <c r="W21" s="226"/>
      <c r="X21" s="226"/>
      <c r="Y21" s="215"/>
      <c r="Z21" s="215"/>
      <c r="AA21" s="215"/>
      <c r="AB21" s="215"/>
      <c r="AC21" s="215"/>
      <c r="AD21" s="215"/>
      <c r="AE21" s="215"/>
      <c r="AF21" s="215"/>
      <c r="AG21" s="215" t="s">
        <v>154</v>
      </c>
      <c r="AH21" s="215">
        <v>0</v>
      </c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>
      <c r="A22" s="231" t="s">
        <v>144</v>
      </c>
      <c r="B22" s="232" t="s">
        <v>97</v>
      </c>
      <c r="C22" s="258" t="s">
        <v>98</v>
      </c>
      <c r="D22" s="233"/>
      <c r="E22" s="234"/>
      <c r="F22" s="235"/>
      <c r="G22" s="235">
        <f>SUMIF(AG23:AG27,"&lt;&gt;NOR",G23:G27)</f>
        <v>0</v>
      </c>
      <c r="H22" s="235"/>
      <c r="I22" s="235">
        <f>SUM(I23:I27)</f>
        <v>0</v>
      </c>
      <c r="J22" s="235"/>
      <c r="K22" s="235">
        <f>SUM(K23:K27)</f>
        <v>0</v>
      </c>
      <c r="L22" s="235"/>
      <c r="M22" s="235">
        <f>SUM(M23:M27)</f>
        <v>0</v>
      </c>
      <c r="N22" s="234"/>
      <c r="O22" s="234">
        <f>SUM(O23:O27)</f>
        <v>0</v>
      </c>
      <c r="P22" s="234"/>
      <c r="Q22" s="234">
        <f>SUM(Q23:Q27)</f>
        <v>0.4</v>
      </c>
      <c r="R22" s="235"/>
      <c r="S22" s="235"/>
      <c r="T22" s="236"/>
      <c r="U22" s="230"/>
      <c r="V22" s="230">
        <f>SUM(V23:V27)</f>
        <v>2.82</v>
      </c>
      <c r="W22" s="230"/>
      <c r="X22" s="230"/>
      <c r="AG22" t="s">
        <v>145</v>
      </c>
    </row>
    <row r="23" spans="1:60" ht="20.399999999999999" outlineLevel="1">
      <c r="A23" s="248">
        <v>6</v>
      </c>
      <c r="B23" s="249" t="s">
        <v>449</v>
      </c>
      <c r="C23" s="263" t="s">
        <v>450</v>
      </c>
      <c r="D23" s="250" t="s">
        <v>148</v>
      </c>
      <c r="E23" s="251">
        <v>52.674999999999997</v>
      </c>
      <c r="F23" s="252"/>
      <c r="G23" s="253">
        <f>ROUND(E23*F23,2)</f>
        <v>0</v>
      </c>
      <c r="H23" s="252"/>
      <c r="I23" s="253">
        <f>ROUND(E23*H23,2)</f>
        <v>0</v>
      </c>
      <c r="J23" s="252"/>
      <c r="K23" s="253">
        <f>ROUND(E23*J23,2)</f>
        <v>0</v>
      </c>
      <c r="L23" s="253">
        <v>21</v>
      </c>
      <c r="M23" s="253">
        <f>G23*(1+L23/100)</f>
        <v>0</v>
      </c>
      <c r="N23" s="251">
        <v>0</v>
      </c>
      <c r="O23" s="251">
        <f>ROUND(E23*N23,2)</f>
        <v>0</v>
      </c>
      <c r="P23" s="251">
        <v>4.0000000000000001E-3</v>
      </c>
      <c r="Q23" s="251">
        <f>ROUND(E23*P23,2)</f>
        <v>0.21</v>
      </c>
      <c r="R23" s="253" t="s">
        <v>347</v>
      </c>
      <c r="S23" s="253" t="s">
        <v>150</v>
      </c>
      <c r="T23" s="254" t="s">
        <v>150</v>
      </c>
      <c r="U23" s="226">
        <v>0.03</v>
      </c>
      <c r="V23" s="226">
        <f>ROUND(E23*U23,2)</f>
        <v>1.58</v>
      </c>
      <c r="W23" s="226"/>
      <c r="X23" s="226" t="s">
        <v>151</v>
      </c>
      <c r="Y23" s="215"/>
      <c r="Z23" s="215"/>
      <c r="AA23" s="215"/>
      <c r="AB23" s="215"/>
      <c r="AC23" s="215"/>
      <c r="AD23" s="215"/>
      <c r="AE23" s="215"/>
      <c r="AF23" s="215"/>
      <c r="AG23" s="215" t="s">
        <v>152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ht="20.399999999999999" outlineLevel="1">
      <c r="A24" s="248">
        <v>7</v>
      </c>
      <c r="B24" s="249" t="s">
        <v>451</v>
      </c>
      <c r="C24" s="263" t="s">
        <v>452</v>
      </c>
      <c r="D24" s="250" t="s">
        <v>148</v>
      </c>
      <c r="E24" s="251">
        <v>8.75</v>
      </c>
      <c r="F24" s="252"/>
      <c r="G24" s="253">
        <f>ROUND(E24*F24,2)</f>
        <v>0</v>
      </c>
      <c r="H24" s="252"/>
      <c r="I24" s="253">
        <f>ROUND(E24*H24,2)</f>
        <v>0</v>
      </c>
      <c r="J24" s="252"/>
      <c r="K24" s="253">
        <f>ROUND(E24*J24,2)</f>
        <v>0</v>
      </c>
      <c r="L24" s="253">
        <v>21</v>
      </c>
      <c r="M24" s="253">
        <f>G24*(1+L24/100)</f>
        <v>0</v>
      </c>
      <c r="N24" s="251">
        <v>0</v>
      </c>
      <c r="O24" s="251">
        <f>ROUND(E24*N24,2)</f>
        <v>0</v>
      </c>
      <c r="P24" s="251">
        <v>0.02</v>
      </c>
      <c r="Q24" s="251">
        <f>ROUND(E24*P24,2)</f>
        <v>0.18</v>
      </c>
      <c r="R24" s="253" t="s">
        <v>347</v>
      </c>
      <c r="S24" s="253" t="s">
        <v>150</v>
      </c>
      <c r="T24" s="254" t="s">
        <v>150</v>
      </c>
      <c r="U24" s="226">
        <v>0.13</v>
      </c>
      <c r="V24" s="226">
        <f>ROUND(E24*U24,2)</f>
        <v>1.1399999999999999</v>
      </c>
      <c r="W24" s="226"/>
      <c r="X24" s="226" t="s">
        <v>151</v>
      </c>
      <c r="Y24" s="215"/>
      <c r="Z24" s="215"/>
      <c r="AA24" s="215"/>
      <c r="AB24" s="215"/>
      <c r="AC24" s="215"/>
      <c r="AD24" s="215"/>
      <c r="AE24" s="215"/>
      <c r="AF24" s="215"/>
      <c r="AG24" s="215" t="s">
        <v>152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ht="20.399999999999999" outlineLevel="1">
      <c r="A25" s="238">
        <v>8</v>
      </c>
      <c r="B25" s="239" t="s">
        <v>453</v>
      </c>
      <c r="C25" s="259" t="s">
        <v>454</v>
      </c>
      <c r="D25" s="240" t="s">
        <v>148</v>
      </c>
      <c r="E25" s="241">
        <v>0.15</v>
      </c>
      <c r="F25" s="242"/>
      <c r="G25" s="243">
        <f>ROUND(E25*F25,2)</f>
        <v>0</v>
      </c>
      <c r="H25" s="242"/>
      <c r="I25" s="243">
        <f>ROUND(E25*H25,2)</f>
        <v>0</v>
      </c>
      <c r="J25" s="242"/>
      <c r="K25" s="243">
        <f>ROUND(E25*J25,2)</f>
        <v>0</v>
      </c>
      <c r="L25" s="243">
        <v>21</v>
      </c>
      <c r="M25" s="243">
        <f>G25*(1+L25/100)</f>
        <v>0</v>
      </c>
      <c r="N25" s="241">
        <v>0</v>
      </c>
      <c r="O25" s="241">
        <f>ROUND(E25*N25,2)</f>
        <v>0</v>
      </c>
      <c r="P25" s="241">
        <v>6.8000000000000005E-2</v>
      </c>
      <c r="Q25" s="241">
        <f>ROUND(E25*P25,2)</f>
        <v>0.01</v>
      </c>
      <c r="R25" s="243" t="s">
        <v>347</v>
      </c>
      <c r="S25" s="243" t="s">
        <v>150</v>
      </c>
      <c r="T25" s="244" t="s">
        <v>150</v>
      </c>
      <c r="U25" s="226">
        <v>0.69</v>
      </c>
      <c r="V25" s="226">
        <f>ROUND(E25*U25,2)</f>
        <v>0.1</v>
      </c>
      <c r="W25" s="226"/>
      <c r="X25" s="226" t="s">
        <v>151</v>
      </c>
      <c r="Y25" s="215"/>
      <c r="Z25" s="215"/>
      <c r="AA25" s="215"/>
      <c r="AB25" s="215"/>
      <c r="AC25" s="215"/>
      <c r="AD25" s="215"/>
      <c r="AE25" s="215"/>
      <c r="AF25" s="215"/>
      <c r="AG25" s="215" t="s">
        <v>152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>
      <c r="A26" s="222"/>
      <c r="B26" s="223"/>
      <c r="C26" s="261" t="s">
        <v>354</v>
      </c>
      <c r="D26" s="246"/>
      <c r="E26" s="246"/>
      <c r="F26" s="246"/>
      <c r="G26" s="246"/>
      <c r="H26" s="226"/>
      <c r="I26" s="226"/>
      <c r="J26" s="226"/>
      <c r="K26" s="226"/>
      <c r="L26" s="226"/>
      <c r="M26" s="226"/>
      <c r="N26" s="225"/>
      <c r="O26" s="225"/>
      <c r="P26" s="225"/>
      <c r="Q26" s="225"/>
      <c r="R26" s="226"/>
      <c r="S26" s="226"/>
      <c r="T26" s="226"/>
      <c r="U26" s="226"/>
      <c r="V26" s="226"/>
      <c r="W26" s="226"/>
      <c r="X26" s="226"/>
      <c r="Y26" s="215"/>
      <c r="Z26" s="215"/>
      <c r="AA26" s="215"/>
      <c r="AB26" s="215"/>
      <c r="AC26" s="215"/>
      <c r="AD26" s="215"/>
      <c r="AE26" s="215"/>
      <c r="AF26" s="215"/>
      <c r="AG26" s="215" t="s">
        <v>161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>
      <c r="A27" s="222"/>
      <c r="B27" s="223"/>
      <c r="C27" s="260" t="s">
        <v>455</v>
      </c>
      <c r="D27" s="228"/>
      <c r="E27" s="229">
        <v>0.15</v>
      </c>
      <c r="F27" s="226"/>
      <c r="G27" s="226"/>
      <c r="H27" s="226"/>
      <c r="I27" s="226"/>
      <c r="J27" s="226"/>
      <c r="K27" s="226"/>
      <c r="L27" s="226"/>
      <c r="M27" s="226"/>
      <c r="N27" s="225"/>
      <c r="O27" s="225"/>
      <c r="P27" s="225"/>
      <c r="Q27" s="225"/>
      <c r="R27" s="226"/>
      <c r="S27" s="226"/>
      <c r="T27" s="226"/>
      <c r="U27" s="226"/>
      <c r="V27" s="226"/>
      <c r="W27" s="226"/>
      <c r="X27" s="226"/>
      <c r="Y27" s="215"/>
      <c r="Z27" s="215"/>
      <c r="AA27" s="215"/>
      <c r="AB27" s="215"/>
      <c r="AC27" s="215"/>
      <c r="AD27" s="215"/>
      <c r="AE27" s="215"/>
      <c r="AF27" s="215"/>
      <c r="AG27" s="215" t="s">
        <v>154</v>
      </c>
      <c r="AH27" s="215">
        <v>0</v>
      </c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>
      <c r="A28" s="231" t="s">
        <v>144</v>
      </c>
      <c r="B28" s="232" t="s">
        <v>99</v>
      </c>
      <c r="C28" s="258" t="s">
        <v>100</v>
      </c>
      <c r="D28" s="233"/>
      <c r="E28" s="234"/>
      <c r="F28" s="235"/>
      <c r="G28" s="235">
        <f>SUMIF(AG29:AG30,"&lt;&gt;NOR",G29:G30)</f>
        <v>0</v>
      </c>
      <c r="H28" s="235"/>
      <c r="I28" s="235">
        <f>SUM(I29:I30)</f>
        <v>0</v>
      </c>
      <c r="J28" s="235"/>
      <c r="K28" s="235">
        <f>SUM(K29:K30)</f>
        <v>0</v>
      </c>
      <c r="L28" s="235"/>
      <c r="M28" s="235">
        <f>SUM(M29:M30)</f>
        <v>0</v>
      </c>
      <c r="N28" s="234"/>
      <c r="O28" s="234">
        <f>SUM(O29:O30)</f>
        <v>0</v>
      </c>
      <c r="P28" s="234"/>
      <c r="Q28" s="234">
        <f>SUM(Q29:Q30)</f>
        <v>0</v>
      </c>
      <c r="R28" s="235"/>
      <c r="S28" s="235"/>
      <c r="T28" s="236"/>
      <c r="U28" s="230"/>
      <c r="V28" s="230">
        <f>SUM(V29:V30)</f>
        <v>0.5</v>
      </c>
      <c r="W28" s="230"/>
      <c r="X28" s="230"/>
      <c r="AG28" t="s">
        <v>145</v>
      </c>
    </row>
    <row r="29" spans="1:60" ht="20.399999999999999" outlineLevel="1">
      <c r="A29" s="238">
        <v>9</v>
      </c>
      <c r="B29" s="239" t="s">
        <v>357</v>
      </c>
      <c r="C29" s="259" t="s">
        <v>358</v>
      </c>
      <c r="D29" s="240" t="s">
        <v>228</v>
      </c>
      <c r="E29" s="241">
        <v>0.53122999999999998</v>
      </c>
      <c r="F29" s="242"/>
      <c r="G29" s="243">
        <f>ROUND(E29*F29,2)</f>
        <v>0</v>
      </c>
      <c r="H29" s="242"/>
      <c r="I29" s="243">
        <f>ROUND(E29*H29,2)</f>
        <v>0</v>
      </c>
      <c r="J29" s="242"/>
      <c r="K29" s="243">
        <f>ROUND(E29*J29,2)</f>
        <v>0</v>
      </c>
      <c r="L29" s="243">
        <v>21</v>
      </c>
      <c r="M29" s="243">
        <f>G29*(1+L29/100)</f>
        <v>0</v>
      </c>
      <c r="N29" s="241">
        <v>0</v>
      </c>
      <c r="O29" s="241">
        <f>ROUND(E29*N29,2)</f>
        <v>0</v>
      </c>
      <c r="P29" s="241">
        <v>0</v>
      </c>
      <c r="Q29" s="241">
        <f>ROUND(E29*P29,2)</f>
        <v>0</v>
      </c>
      <c r="R29" s="243" t="s">
        <v>359</v>
      </c>
      <c r="S29" s="243" t="s">
        <v>150</v>
      </c>
      <c r="T29" s="244" t="s">
        <v>150</v>
      </c>
      <c r="U29" s="226">
        <v>0.9385</v>
      </c>
      <c r="V29" s="226">
        <f>ROUND(E29*U29,2)</f>
        <v>0.5</v>
      </c>
      <c r="W29" s="226"/>
      <c r="X29" s="226" t="s">
        <v>360</v>
      </c>
      <c r="Y29" s="215"/>
      <c r="Z29" s="215"/>
      <c r="AA29" s="215"/>
      <c r="AB29" s="215"/>
      <c r="AC29" s="215"/>
      <c r="AD29" s="215"/>
      <c r="AE29" s="215"/>
      <c r="AF29" s="215"/>
      <c r="AG29" s="215" t="s">
        <v>361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>
      <c r="A30" s="222"/>
      <c r="B30" s="223"/>
      <c r="C30" s="261" t="s">
        <v>362</v>
      </c>
      <c r="D30" s="246"/>
      <c r="E30" s="246"/>
      <c r="F30" s="246"/>
      <c r="G30" s="246"/>
      <c r="H30" s="226"/>
      <c r="I30" s="226"/>
      <c r="J30" s="226"/>
      <c r="K30" s="226"/>
      <c r="L30" s="226"/>
      <c r="M30" s="226"/>
      <c r="N30" s="225"/>
      <c r="O30" s="225"/>
      <c r="P30" s="225"/>
      <c r="Q30" s="225"/>
      <c r="R30" s="226"/>
      <c r="S30" s="226"/>
      <c r="T30" s="226"/>
      <c r="U30" s="226"/>
      <c r="V30" s="226"/>
      <c r="W30" s="226"/>
      <c r="X30" s="226"/>
      <c r="Y30" s="215"/>
      <c r="Z30" s="215"/>
      <c r="AA30" s="215"/>
      <c r="AB30" s="215"/>
      <c r="AC30" s="215"/>
      <c r="AD30" s="215"/>
      <c r="AE30" s="215"/>
      <c r="AF30" s="215"/>
      <c r="AG30" s="215" t="s">
        <v>161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>
      <c r="A31" s="231" t="s">
        <v>144</v>
      </c>
      <c r="B31" s="232" t="s">
        <v>107</v>
      </c>
      <c r="C31" s="258" t="s">
        <v>108</v>
      </c>
      <c r="D31" s="233"/>
      <c r="E31" s="234"/>
      <c r="F31" s="235"/>
      <c r="G31" s="235">
        <f>SUMIF(AG32:AG35,"&lt;&gt;NOR",G32:G35)</f>
        <v>0</v>
      </c>
      <c r="H31" s="235"/>
      <c r="I31" s="235">
        <f>SUM(I32:I35)</f>
        <v>0</v>
      </c>
      <c r="J31" s="235"/>
      <c r="K31" s="235">
        <f>SUM(K32:K35)</f>
        <v>0</v>
      </c>
      <c r="L31" s="235"/>
      <c r="M31" s="235">
        <f>SUM(M32:M35)</f>
        <v>0</v>
      </c>
      <c r="N31" s="234"/>
      <c r="O31" s="234">
        <f>SUM(O32:O35)</f>
        <v>0.04</v>
      </c>
      <c r="P31" s="234"/>
      <c r="Q31" s="234">
        <f>SUM(Q32:Q35)</f>
        <v>0</v>
      </c>
      <c r="R31" s="235"/>
      <c r="S31" s="235"/>
      <c r="T31" s="236"/>
      <c r="U31" s="230"/>
      <c r="V31" s="230">
        <f>SUM(V32:V35)</f>
        <v>1.92</v>
      </c>
      <c r="W31" s="230"/>
      <c r="X31" s="230"/>
      <c r="AG31" t="s">
        <v>145</v>
      </c>
    </row>
    <row r="32" spans="1:60" outlineLevel="1">
      <c r="A32" s="248">
        <v>10</v>
      </c>
      <c r="B32" s="249" t="s">
        <v>456</v>
      </c>
      <c r="C32" s="263" t="s">
        <v>457</v>
      </c>
      <c r="D32" s="250" t="s">
        <v>319</v>
      </c>
      <c r="E32" s="251">
        <v>8</v>
      </c>
      <c r="F32" s="252"/>
      <c r="G32" s="253">
        <f>ROUND(E32*F32,2)</f>
        <v>0</v>
      </c>
      <c r="H32" s="252"/>
      <c r="I32" s="253">
        <f>ROUND(E32*H32,2)</f>
        <v>0</v>
      </c>
      <c r="J32" s="252"/>
      <c r="K32" s="253">
        <f>ROUND(E32*J32,2)</f>
        <v>0</v>
      </c>
      <c r="L32" s="253">
        <v>21</v>
      </c>
      <c r="M32" s="253">
        <f>G32*(1+L32/100)</f>
        <v>0</v>
      </c>
      <c r="N32" s="251">
        <v>5.3099999999999996E-3</v>
      </c>
      <c r="O32" s="251">
        <f>ROUND(E32*N32,2)</f>
        <v>0.04</v>
      </c>
      <c r="P32" s="251">
        <v>0</v>
      </c>
      <c r="Q32" s="251">
        <f>ROUND(E32*P32,2)</f>
        <v>0</v>
      </c>
      <c r="R32" s="253" t="s">
        <v>458</v>
      </c>
      <c r="S32" s="253" t="s">
        <v>150</v>
      </c>
      <c r="T32" s="254" t="s">
        <v>150</v>
      </c>
      <c r="U32" s="226">
        <v>0.24</v>
      </c>
      <c r="V32" s="226">
        <f>ROUND(E32*U32,2)</f>
        <v>1.92</v>
      </c>
      <c r="W32" s="226"/>
      <c r="X32" s="226" t="s">
        <v>151</v>
      </c>
      <c r="Y32" s="215"/>
      <c r="Z32" s="215"/>
      <c r="AA32" s="215"/>
      <c r="AB32" s="215"/>
      <c r="AC32" s="215"/>
      <c r="AD32" s="215"/>
      <c r="AE32" s="215"/>
      <c r="AF32" s="215"/>
      <c r="AG32" s="215" t="s">
        <v>152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>
      <c r="A33" s="238">
        <v>11</v>
      </c>
      <c r="B33" s="239" t="s">
        <v>459</v>
      </c>
      <c r="C33" s="259" t="s">
        <v>460</v>
      </c>
      <c r="D33" s="240" t="s">
        <v>148</v>
      </c>
      <c r="E33" s="241">
        <v>0.4</v>
      </c>
      <c r="F33" s="242"/>
      <c r="G33" s="243">
        <f>ROUND(E33*F33,2)</f>
        <v>0</v>
      </c>
      <c r="H33" s="242"/>
      <c r="I33" s="243">
        <f>ROUND(E33*H33,2)</f>
        <v>0</v>
      </c>
      <c r="J33" s="242"/>
      <c r="K33" s="243">
        <f>ROUND(E33*J33,2)</f>
        <v>0</v>
      </c>
      <c r="L33" s="243">
        <v>21</v>
      </c>
      <c r="M33" s="243">
        <f>G33*(1+L33/100)</f>
        <v>0</v>
      </c>
      <c r="N33" s="241">
        <v>0</v>
      </c>
      <c r="O33" s="241">
        <f>ROUND(E33*N33,2)</f>
        <v>0</v>
      </c>
      <c r="P33" s="241">
        <v>0</v>
      </c>
      <c r="Q33" s="241">
        <f>ROUND(E33*P33,2)</f>
        <v>0</v>
      </c>
      <c r="R33" s="243"/>
      <c r="S33" s="243" t="s">
        <v>270</v>
      </c>
      <c r="T33" s="244" t="s">
        <v>271</v>
      </c>
      <c r="U33" s="226">
        <v>0</v>
      </c>
      <c r="V33" s="226">
        <f>ROUND(E33*U33,2)</f>
        <v>0</v>
      </c>
      <c r="W33" s="226"/>
      <c r="X33" s="226" t="s">
        <v>233</v>
      </c>
      <c r="Y33" s="215"/>
      <c r="Z33" s="215"/>
      <c r="AA33" s="215"/>
      <c r="AB33" s="215"/>
      <c r="AC33" s="215"/>
      <c r="AD33" s="215"/>
      <c r="AE33" s="215"/>
      <c r="AF33" s="215"/>
      <c r="AG33" s="215" t="s">
        <v>234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>
      <c r="A34" s="222"/>
      <c r="B34" s="223"/>
      <c r="C34" s="260" t="s">
        <v>461</v>
      </c>
      <c r="D34" s="228"/>
      <c r="E34" s="229">
        <v>0.4</v>
      </c>
      <c r="F34" s="226"/>
      <c r="G34" s="226"/>
      <c r="H34" s="226"/>
      <c r="I34" s="226"/>
      <c r="J34" s="226"/>
      <c r="K34" s="226"/>
      <c r="L34" s="226"/>
      <c r="M34" s="226"/>
      <c r="N34" s="225"/>
      <c r="O34" s="225"/>
      <c r="P34" s="225"/>
      <c r="Q34" s="225"/>
      <c r="R34" s="226"/>
      <c r="S34" s="226"/>
      <c r="T34" s="226"/>
      <c r="U34" s="226"/>
      <c r="V34" s="226"/>
      <c r="W34" s="226"/>
      <c r="X34" s="226"/>
      <c r="Y34" s="215"/>
      <c r="Z34" s="215"/>
      <c r="AA34" s="215"/>
      <c r="AB34" s="215"/>
      <c r="AC34" s="215"/>
      <c r="AD34" s="215"/>
      <c r="AE34" s="215"/>
      <c r="AF34" s="215"/>
      <c r="AG34" s="215" t="s">
        <v>154</v>
      </c>
      <c r="AH34" s="215">
        <v>0</v>
      </c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>
      <c r="A35" s="222">
        <v>12</v>
      </c>
      <c r="B35" s="223" t="s">
        <v>462</v>
      </c>
      <c r="C35" s="264" t="s">
        <v>463</v>
      </c>
      <c r="D35" s="224" t="s">
        <v>0</v>
      </c>
      <c r="E35" s="255"/>
      <c r="F35" s="227"/>
      <c r="G35" s="226">
        <f>ROUND(E35*F35,2)</f>
        <v>0</v>
      </c>
      <c r="H35" s="227"/>
      <c r="I35" s="226">
        <f>ROUND(E35*H35,2)</f>
        <v>0</v>
      </c>
      <c r="J35" s="227"/>
      <c r="K35" s="226">
        <f>ROUND(E35*J35,2)</f>
        <v>0</v>
      </c>
      <c r="L35" s="226">
        <v>21</v>
      </c>
      <c r="M35" s="226">
        <f>G35*(1+L35/100)</f>
        <v>0</v>
      </c>
      <c r="N35" s="225">
        <v>0</v>
      </c>
      <c r="O35" s="225">
        <f>ROUND(E35*N35,2)</f>
        <v>0</v>
      </c>
      <c r="P35" s="225">
        <v>0</v>
      </c>
      <c r="Q35" s="225">
        <f>ROUND(E35*P35,2)</f>
        <v>0</v>
      </c>
      <c r="R35" s="226" t="s">
        <v>458</v>
      </c>
      <c r="S35" s="226" t="s">
        <v>150</v>
      </c>
      <c r="T35" s="226" t="s">
        <v>150</v>
      </c>
      <c r="U35" s="226">
        <v>0</v>
      </c>
      <c r="V35" s="226">
        <f>ROUND(E35*U35,2)</f>
        <v>0</v>
      </c>
      <c r="W35" s="226"/>
      <c r="X35" s="226" t="s">
        <v>360</v>
      </c>
      <c r="Y35" s="215"/>
      <c r="Z35" s="215"/>
      <c r="AA35" s="215"/>
      <c r="AB35" s="215"/>
      <c r="AC35" s="215"/>
      <c r="AD35" s="215"/>
      <c r="AE35" s="215"/>
      <c r="AF35" s="215"/>
      <c r="AG35" s="215" t="s">
        <v>361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>
      <c r="A36" s="231" t="s">
        <v>144</v>
      </c>
      <c r="B36" s="232" t="s">
        <v>111</v>
      </c>
      <c r="C36" s="258" t="s">
        <v>112</v>
      </c>
      <c r="D36" s="233"/>
      <c r="E36" s="234"/>
      <c r="F36" s="235"/>
      <c r="G36" s="235">
        <f>SUMIF(AG37:AG41,"&lt;&gt;NOR",G37:G41)</f>
        <v>0</v>
      </c>
      <c r="H36" s="235"/>
      <c r="I36" s="235">
        <f>SUM(I37:I41)</f>
        <v>0</v>
      </c>
      <c r="J36" s="235"/>
      <c r="K36" s="235">
        <f>SUM(K37:K41)</f>
        <v>0</v>
      </c>
      <c r="L36" s="235"/>
      <c r="M36" s="235">
        <f>SUM(M37:M41)</f>
        <v>0</v>
      </c>
      <c r="N36" s="234"/>
      <c r="O36" s="234">
        <f>SUM(O37:O41)</f>
        <v>0.01</v>
      </c>
      <c r="P36" s="234"/>
      <c r="Q36" s="234">
        <f>SUM(Q37:Q41)</f>
        <v>0</v>
      </c>
      <c r="R36" s="235"/>
      <c r="S36" s="235"/>
      <c r="T36" s="236"/>
      <c r="U36" s="230"/>
      <c r="V36" s="230">
        <f>SUM(V37:V41)</f>
        <v>9</v>
      </c>
      <c r="W36" s="230"/>
      <c r="X36" s="230"/>
      <c r="AG36" t="s">
        <v>145</v>
      </c>
    </row>
    <row r="37" spans="1:60" outlineLevel="1">
      <c r="A37" s="238">
        <v>13</v>
      </c>
      <c r="B37" s="239" t="s">
        <v>464</v>
      </c>
      <c r="C37" s="259" t="s">
        <v>465</v>
      </c>
      <c r="D37" s="240" t="s">
        <v>148</v>
      </c>
      <c r="E37" s="241">
        <v>63.28</v>
      </c>
      <c r="F37" s="242"/>
      <c r="G37" s="243">
        <f>ROUND(E37*F37,2)</f>
        <v>0</v>
      </c>
      <c r="H37" s="242"/>
      <c r="I37" s="243">
        <f>ROUND(E37*H37,2)</f>
        <v>0</v>
      </c>
      <c r="J37" s="242"/>
      <c r="K37" s="243">
        <f>ROUND(E37*J37,2)</f>
        <v>0</v>
      </c>
      <c r="L37" s="243">
        <v>21</v>
      </c>
      <c r="M37" s="243">
        <f>G37*(1+L37/100)</f>
        <v>0</v>
      </c>
      <c r="N37" s="241">
        <v>6.9999999999999994E-5</v>
      </c>
      <c r="O37" s="241">
        <f>ROUND(E37*N37,2)</f>
        <v>0</v>
      </c>
      <c r="P37" s="241">
        <v>0</v>
      </c>
      <c r="Q37" s="241">
        <f>ROUND(E37*P37,2)</f>
        <v>0</v>
      </c>
      <c r="R37" s="243" t="s">
        <v>466</v>
      </c>
      <c r="S37" s="243" t="s">
        <v>150</v>
      </c>
      <c r="T37" s="244" t="s">
        <v>467</v>
      </c>
      <c r="U37" s="226">
        <v>0.03</v>
      </c>
      <c r="V37" s="226">
        <f>ROUND(E37*U37,2)</f>
        <v>1.9</v>
      </c>
      <c r="W37" s="226"/>
      <c r="X37" s="226" t="s">
        <v>151</v>
      </c>
      <c r="Y37" s="215"/>
      <c r="Z37" s="215"/>
      <c r="AA37" s="215"/>
      <c r="AB37" s="215"/>
      <c r="AC37" s="215"/>
      <c r="AD37" s="215"/>
      <c r="AE37" s="215"/>
      <c r="AF37" s="215"/>
      <c r="AG37" s="215" t="s">
        <v>152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>
      <c r="A38" s="222"/>
      <c r="B38" s="223"/>
      <c r="C38" s="260" t="s">
        <v>468</v>
      </c>
      <c r="D38" s="228"/>
      <c r="E38" s="229">
        <v>63.28</v>
      </c>
      <c r="F38" s="226"/>
      <c r="G38" s="226"/>
      <c r="H38" s="226"/>
      <c r="I38" s="226"/>
      <c r="J38" s="226"/>
      <c r="K38" s="226"/>
      <c r="L38" s="226"/>
      <c r="M38" s="226"/>
      <c r="N38" s="225"/>
      <c r="O38" s="225"/>
      <c r="P38" s="225"/>
      <c r="Q38" s="225"/>
      <c r="R38" s="226"/>
      <c r="S38" s="226"/>
      <c r="T38" s="226"/>
      <c r="U38" s="226"/>
      <c r="V38" s="226"/>
      <c r="W38" s="226"/>
      <c r="X38" s="226"/>
      <c r="Y38" s="215"/>
      <c r="Z38" s="215"/>
      <c r="AA38" s="215"/>
      <c r="AB38" s="215"/>
      <c r="AC38" s="215"/>
      <c r="AD38" s="215"/>
      <c r="AE38" s="215"/>
      <c r="AF38" s="215"/>
      <c r="AG38" s="215" t="s">
        <v>154</v>
      </c>
      <c r="AH38" s="215">
        <v>0</v>
      </c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>
      <c r="A39" s="248">
        <v>14</v>
      </c>
      <c r="B39" s="249" t="s">
        <v>469</v>
      </c>
      <c r="C39" s="263" t="s">
        <v>470</v>
      </c>
      <c r="D39" s="250" t="s">
        <v>148</v>
      </c>
      <c r="E39" s="251">
        <v>63.28</v>
      </c>
      <c r="F39" s="252"/>
      <c r="G39" s="253">
        <f>ROUND(E39*F39,2)</f>
        <v>0</v>
      </c>
      <c r="H39" s="252"/>
      <c r="I39" s="253">
        <f>ROUND(E39*H39,2)</f>
        <v>0</v>
      </c>
      <c r="J39" s="252"/>
      <c r="K39" s="253">
        <f>ROUND(E39*J39,2)</f>
        <v>0</v>
      </c>
      <c r="L39" s="253">
        <v>21</v>
      </c>
      <c r="M39" s="253">
        <f>G39*(1+L39/100)</f>
        <v>0</v>
      </c>
      <c r="N39" s="251">
        <v>1.3999999999999999E-4</v>
      </c>
      <c r="O39" s="251">
        <f>ROUND(E39*N39,2)</f>
        <v>0.01</v>
      </c>
      <c r="P39" s="251">
        <v>0</v>
      </c>
      <c r="Q39" s="251">
        <f>ROUND(E39*P39,2)</f>
        <v>0</v>
      </c>
      <c r="R39" s="253" t="s">
        <v>466</v>
      </c>
      <c r="S39" s="253" t="s">
        <v>150</v>
      </c>
      <c r="T39" s="254" t="s">
        <v>467</v>
      </c>
      <c r="U39" s="226">
        <v>0.10191</v>
      </c>
      <c r="V39" s="226">
        <f>ROUND(E39*U39,2)</f>
        <v>6.45</v>
      </c>
      <c r="W39" s="226"/>
      <c r="X39" s="226" t="s">
        <v>151</v>
      </c>
      <c r="Y39" s="215"/>
      <c r="Z39" s="215"/>
      <c r="AA39" s="215"/>
      <c r="AB39" s="215"/>
      <c r="AC39" s="215"/>
      <c r="AD39" s="215"/>
      <c r="AE39" s="215"/>
      <c r="AF39" s="215"/>
      <c r="AG39" s="215" t="s">
        <v>152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>
      <c r="A40" s="238">
        <v>15</v>
      </c>
      <c r="B40" s="239" t="s">
        <v>471</v>
      </c>
      <c r="C40" s="259" t="s">
        <v>472</v>
      </c>
      <c r="D40" s="240" t="s">
        <v>148</v>
      </c>
      <c r="E40" s="241">
        <v>48.12</v>
      </c>
      <c r="F40" s="242"/>
      <c r="G40" s="243">
        <f>ROUND(E40*F40,2)</f>
        <v>0</v>
      </c>
      <c r="H40" s="242"/>
      <c r="I40" s="243">
        <f>ROUND(E40*H40,2)</f>
        <v>0</v>
      </c>
      <c r="J40" s="242"/>
      <c r="K40" s="243">
        <f>ROUND(E40*J40,2)</f>
        <v>0</v>
      </c>
      <c r="L40" s="243">
        <v>21</v>
      </c>
      <c r="M40" s="243">
        <f>G40*(1+L40/100)</f>
        <v>0</v>
      </c>
      <c r="N40" s="241">
        <v>0</v>
      </c>
      <c r="O40" s="241">
        <f>ROUND(E40*N40,2)</f>
        <v>0</v>
      </c>
      <c r="P40" s="241">
        <v>0</v>
      </c>
      <c r="Q40" s="241">
        <f>ROUND(E40*P40,2)</f>
        <v>0</v>
      </c>
      <c r="R40" s="243" t="s">
        <v>466</v>
      </c>
      <c r="S40" s="243" t="s">
        <v>150</v>
      </c>
      <c r="T40" s="244" t="s">
        <v>150</v>
      </c>
      <c r="U40" s="226">
        <v>1.35E-2</v>
      </c>
      <c r="V40" s="226">
        <f>ROUND(E40*U40,2)</f>
        <v>0.65</v>
      </c>
      <c r="W40" s="226"/>
      <c r="X40" s="226" t="s">
        <v>151</v>
      </c>
      <c r="Y40" s="215"/>
      <c r="Z40" s="215"/>
      <c r="AA40" s="215"/>
      <c r="AB40" s="215"/>
      <c r="AC40" s="215"/>
      <c r="AD40" s="215"/>
      <c r="AE40" s="215"/>
      <c r="AF40" s="215"/>
      <c r="AG40" s="215" t="s">
        <v>152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>
      <c r="A41" s="222"/>
      <c r="B41" s="223"/>
      <c r="C41" s="260" t="s">
        <v>473</v>
      </c>
      <c r="D41" s="228"/>
      <c r="E41" s="229">
        <v>48.12</v>
      </c>
      <c r="F41" s="226"/>
      <c r="G41" s="226"/>
      <c r="H41" s="226"/>
      <c r="I41" s="226"/>
      <c r="J41" s="226"/>
      <c r="K41" s="226"/>
      <c r="L41" s="226"/>
      <c r="M41" s="226"/>
      <c r="N41" s="225"/>
      <c r="O41" s="225"/>
      <c r="P41" s="225"/>
      <c r="Q41" s="225"/>
      <c r="R41" s="226"/>
      <c r="S41" s="226"/>
      <c r="T41" s="226"/>
      <c r="U41" s="226"/>
      <c r="V41" s="226"/>
      <c r="W41" s="226"/>
      <c r="X41" s="226"/>
      <c r="Y41" s="215"/>
      <c r="Z41" s="215"/>
      <c r="AA41" s="215"/>
      <c r="AB41" s="215"/>
      <c r="AC41" s="215"/>
      <c r="AD41" s="215"/>
      <c r="AE41" s="215"/>
      <c r="AF41" s="215"/>
      <c r="AG41" s="215" t="s">
        <v>154</v>
      </c>
      <c r="AH41" s="215">
        <v>0</v>
      </c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>
      <c r="A42" s="231" t="s">
        <v>144</v>
      </c>
      <c r="B42" s="232" t="s">
        <v>113</v>
      </c>
      <c r="C42" s="258" t="s">
        <v>114</v>
      </c>
      <c r="D42" s="233"/>
      <c r="E42" s="234"/>
      <c r="F42" s="235"/>
      <c r="G42" s="235">
        <f>SUMIF(AG43:AG47,"&lt;&gt;NOR",G43:G47)</f>
        <v>0</v>
      </c>
      <c r="H42" s="235"/>
      <c r="I42" s="235">
        <f>SUM(I43:I47)</f>
        <v>0</v>
      </c>
      <c r="J42" s="235"/>
      <c r="K42" s="235">
        <f>SUM(K43:K47)</f>
        <v>0</v>
      </c>
      <c r="L42" s="235"/>
      <c r="M42" s="235">
        <f>SUM(M43:M47)</f>
        <v>0</v>
      </c>
      <c r="N42" s="234"/>
      <c r="O42" s="234">
        <f>SUM(O43:O47)</f>
        <v>0</v>
      </c>
      <c r="P42" s="234"/>
      <c r="Q42" s="234">
        <f>SUM(Q43:Q47)</f>
        <v>0</v>
      </c>
      <c r="R42" s="235"/>
      <c r="S42" s="235"/>
      <c r="T42" s="236"/>
      <c r="U42" s="230"/>
      <c r="V42" s="230">
        <f>SUM(V43:V47)</f>
        <v>0.54</v>
      </c>
      <c r="W42" s="230"/>
      <c r="X42" s="230"/>
      <c r="AG42" t="s">
        <v>145</v>
      </c>
    </row>
    <row r="43" spans="1:60" ht="20.399999999999999" outlineLevel="1">
      <c r="A43" s="248">
        <v>16</v>
      </c>
      <c r="B43" s="249" t="s">
        <v>415</v>
      </c>
      <c r="C43" s="263" t="s">
        <v>416</v>
      </c>
      <c r="D43" s="250" t="s">
        <v>228</v>
      </c>
      <c r="E43" s="251">
        <v>0.39589999999999997</v>
      </c>
      <c r="F43" s="252"/>
      <c r="G43" s="253">
        <f>ROUND(E43*F43,2)</f>
        <v>0</v>
      </c>
      <c r="H43" s="252"/>
      <c r="I43" s="253">
        <f>ROUND(E43*H43,2)</f>
        <v>0</v>
      </c>
      <c r="J43" s="252"/>
      <c r="K43" s="253">
        <f>ROUND(E43*J43,2)</f>
        <v>0</v>
      </c>
      <c r="L43" s="253">
        <v>21</v>
      </c>
      <c r="M43" s="253">
        <f>G43*(1+L43/100)</f>
        <v>0</v>
      </c>
      <c r="N43" s="251">
        <v>0</v>
      </c>
      <c r="O43" s="251">
        <f>ROUND(E43*N43,2)</f>
        <v>0</v>
      </c>
      <c r="P43" s="251">
        <v>0</v>
      </c>
      <c r="Q43" s="251">
        <f>ROUND(E43*P43,2)</f>
        <v>0</v>
      </c>
      <c r="R43" s="253" t="s">
        <v>149</v>
      </c>
      <c r="S43" s="253" t="s">
        <v>150</v>
      </c>
      <c r="T43" s="254" t="s">
        <v>150</v>
      </c>
      <c r="U43" s="226">
        <v>0.01</v>
      </c>
      <c r="V43" s="226">
        <f>ROUND(E43*U43,2)</f>
        <v>0</v>
      </c>
      <c r="W43" s="226"/>
      <c r="X43" s="226" t="s">
        <v>417</v>
      </c>
      <c r="Y43" s="215"/>
      <c r="Z43" s="215"/>
      <c r="AA43" s="215"/>
      <c r="AB43" s="215"/>
      <c r="AC43" s="215"/>
      <c r="AD43" s="215"/>
      <c r="AE43" s="215"/>
      <c r="AF43" s="215"/>
      <c r="AG43" s="215" t="s">
        <v>418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>
      <c r="A44" s="248">
        <v>17</v>
      </c>
      <c r="B44" s="249" t="s">
        <v>419</v>
      </c>
      <c r="C44" s="263" t="s">
        <v>420</v>
      </c>
      <c r="D44" s="250" t="s">
        <v>228</v>
      </c>
      <c r="E44" s="251">
        <v>11.4811</v>
      </c>
      <c r="F44" s="252"/>
      <c r="G44" s="253">
        <f>ROUND(E44*F44,2)</f>
        <v>0</v>
      </c>
      <c r="H44" s="252"/>
      <c r="I44" s="253">
        <f>ROUND(E44*H44,2)</f>
        <v>0</v>
      </c>
      <c r="J44" s="252"/>
      <c r="K44" s="253">
        <f>ROUND(E44*J44,2)</f>
        <v>0</v>
      </c>
      <c r="L44" s="253">
        <v>21</v>
      </c>
      <c r="M44" s="253">
        <f>G44*(1+L44/100)</f>
        <v>0</v>
      </c>
      <c r="N44" s="251">
        <v>0</v>
      </c>
      <c r="O44" s="251">
        <f>ROUND(E44*N44,2)</f>
        <v>0</v>
      </c>
      <c r="P44" s="251">
        <v>0</v>
      </c>
      <c r="Q44" s="251">
        <f>ROUND(E44*P44,2)</f>
        <v>0</v>
      </c>
      <c r="R44" s="253" t="s">
        <v>149</v>
      </c>
      <c r="S44" s="253" t="s">
        <v>150</v>
      </c>
      <c r="T44" s="254" t="s">
        <v>150</v>
      </c>
      <c r="U44" s="226">
        <v>0</v>
      </c>
      <c r="V44" s="226">
        <f>ROUND(E44*U44,2)</f>
        <v>0</v>
      </c>
      <c r="W44" s="226"/>
      <c r="X44" s="226" t="s">
        <v>417</v>
      </c>
      <c r="Y44" s="215"/>
      <c r="Z44" s="215"/>
      <c r="AA44" s="215"/>
      <c r="AB44" s="215"/>
      <c r="AC44" s="215"/>
      <c r="AD44" s="215"/>
      <c r="AE44" s="215"/>
      <c r="AF44" s="215"/>
      <c r="AG44" s="215" t="s">
        <v>418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>
      <c r="A45" s="248">
        <v>18</v>
      </c>
      <c r="B45" s="249" t="s">
        <v>421</v>
      </c>
      <c r="C45" s="263" t="s">
        <v>422</v>
      </c>
      <c r="D45" s="250" t="s">
        <v>228</v>
      </c>
      <c r="E45" s="251">
        <v>0.39589999999999997</v>
      </c>
      <c r="F45" s="252"/>
      <c r="G45" s="253">
        <f>ROUND(E45*F45,2)</f>
        <v>0</v>
      </c>
      <c r="H45" s="252"/>
      <c r="I45" s="253">
        <f>ROUND(E45*H45,2)</f>
        <v>0</v>
      </c>
      <c r="J45" s="252"/>
      <c r="K45" s="253">
        <f>ROUND(E45*J45,2)</f>
        <v>0</v>
      </c>
      <c r="L45" s="253">
        <v>21</v>
      </c>
      <c r="M45" s="253">
        <f>G45*(1+L45/100)</f>
        <v>0</v>
      </c>
      <c r="N45" s="251">
        <v>0</v>
      </c>
      <c r="O45" s="251">
        <f>ROUND(E45*N45,2)</f>
        <v>0</v>
      </c>
      <c r="P45" s="251">
        <v>0</v>
      </c>
      <c r="Q45" s="251">
        <f>ROUND(E45*P45,2)</f>
        <v>0</v>
      </c>
      <c r="R45" s="253" t="s">
        <v>347</v>
      </c>
      <c r="S45" s="253" t="s">
        <v>150</v>
      </c>
      <c r="T45" s="254" t="s">
        <v>150</v>
      </c>
      <c r="U45" s="226">
        <v>0.94199999999999995</v>
      </c>
      <c r="V45" s="226">
        <f>ROUND(E45*U45,2)</f>
        <v>0.37</v>
      </c>
      <c r="W45" s="226"/>
      <c r="X45" s="226" t="s">
        <v>417</v>
      </c>
      <c r="Y45" s="215"/>
      <c r="Z45" s="215"/>
      <c r="AA45" s="215"/>
      <c r="AB45" s="215"/>
      <c r="AC45" s="215"/>
      <c r="AD45" s="215"/>
      <c r="AE45" s="215"/>
      <c r="AF45" s="215"/>
      <c r="AG45" s="215" t="s">
        <v>418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>
      <c r="A46" s="248">
        <v>19</v>
      </c>
      <c r="B46" s="249" t="s">
        <v>423</v>
      </c>
      <c r="C46" s="263" t="s">
        <v>424</v>
      </c>
      <c r="D46" s="250" t="s">
        <v>228</v>
      </c>
      <c r="E46" s="251">
        <v>1.5835999999999999</v>
      </c>
      <c r="F46" s="252"/>
      <c r="G46" s="253">
        <f>ROUND(E46*F46,2)</f>
        <v>0</v>
      </c>
      <c r="H46" s="252"/>
      <c r="I46" s="253">
        <f>ROUND(E46*H46,2)</f>
        <v>0</v>
      </c>
      <c r="J46" s="252"/>
      <c r="K46" s="253">
        <f>ROUND(E46*J46,2)</f>
        <v>0</v>
      </c>
      <c r="L46" s="253">
        <v>21</v>
      </c>
      <c r="M46" s="253">
        <f>G46*(1+L46/100)</f>
        <v>0</v>
      </c>
      <c r="N46" s="251">
        <v>0</v>
      </c>
      <c r="O46" s="251">
        <f>ROUND(E46*N46,2)</f>
        <v>0</v>
      </c>
      <c r="P46" s="251">
        <v>0</v>
      </c>
      <c r="Q46" s="251">
        <f>ROUND(E46*P46,2)</f>
        <v>0</v>
      </c>
      <c r="R46" s="253" t="s">
        <v>347</v>
      </c>
      <c r="S46" s="253" t="s">
        <v>150</v>
      </c>
      <c r="T46" s="254" t="s">
        <v>150</v>
      </c>
      <c r="U46" s="226">
        <v>0.11</v>
      </c>
      <c r="V46" s="226">
        <f>ROUND(E46*U46,2)</f>
        <v>0.17</v>
      </c>
      <c r="W46" s="226"/>
      <c r="X46" s="226" t="s">
        <v>417</v>
      </c>
      <c r="Y46" s="215"/>
      <c r="Z46" s="215"/>
      <c r="AA46" s="215"/>
      <c r="AB46" s="215"/>
      <c r="AC46" s="215"/>
      <c r="AD46" s="215"/>
      <c r="AE46" s="215"/>
      <c r="AF46" s="215"/>
      <c r="AG46" s="215" t="s">
        <v>418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>
      <c r="A47" s="238">
        <v>20</v>
      </c>
      <c r="B47" s="239" t="s">
        <v>425</v>
      </c>
      <c r="C47" s="259" t="s">
        <v>426</v>
      </c>
      <c r="D47" s="240" t="s">
        <v>228</v>
      </c>
      <c r="E47" s="241">
        <v>0.39589999999999997</v>
      </c>
      <c r="F47" s="242"/>
      <c r="G47" s="243">
        <f>ROUND(E47*F47,2)</f>
        <v>0</v>
      </c>
      <c r="H47" s="242"/>
      <c r="I47" s="243">
        <f>ROUND(E47*H47,2)</f>
        <v>0</v>
      </c>
      <c r="J47" s="242"/>
      <c r="K47" s="243">
        <f>ROUND(E47*J47,2)</f>
        <v>0</v>
      </c>
      <c r="L47" s="243">
        <v>21</v>
      </c>
      <c r="M47" s="243">
        <f>G47*(1+L47/100)</f>
        <v>0</v>
      </c>
      <c r="N47" s="241">
        <v>0</v>
      </c>
      <c r="O47" s="241">
        <f>ROUND(E47*N47,2)</f>
        <v>0</v>
      </c>
      <c r="P47" s="241">
        <v>0</v>
      </c>
      <c r="Q47" s="241">
        <f>ROUND(E47*P47,2)</f>
        <v>0</v>
      </c>
      <c r="R47" s="243" t="s">
        <v>347</v>
      </c>
      <c r="S47" s="243" t="s">
        <v>150</v>
      </c>
      <c r="T47" s="244" t="s">
        <v>150</v>
      </c>
      <c r="U47" s="226">
        <v>0</v>
      </c>
      <c r="V47" s="226">
        <f>ROUND(E47*U47,2)</f>
        <v>0</v>
      </c>
      <c r="W47" s="226"/>
      <c r="X47" s="226" t="s">
        <v>417</v>
      </c>
      <c r="Y47" s="215"/>
      <c r="Z47" s="215"/>
      <c r="AA47" s="215"/>
      <c r="AB47" s="215"/>
      <c r="AC47" s="215"/>
      <c r="AD47" s="215"/>
      <c r="AE47" s="215"/>
      <c r="AF47" s="215"/>
      <c r="AG47" s="215" t="s">
        <v>418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>
      <c r="A48" s="3"/>
      <c r="B48" s="4"/>
      <c r="C48" s="267"/>
      <c r="D48" s="6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AE48">
        <v>15</v>
      </c>
      <c r="AF48">
        <v>21</v>
      </c>
      <c r="AG48" t="s">
        <v>131</v>
      </c>
    </row>
    <row r="49" spans="1:33">
      <c r="A49" s="218"/>
      <c r="B49" s="219" t="s">
        <v>29</v>
      </c>
      <c r="C49" s="268"/>
      <c r="D49" s="220"/>
      <c r="E49" s="221"/>
      <c r="F49" s="221"/>
      <c r="G49" s="237">
        <f>G8+G14+G17+G19+G22+G28+G31+G36+G42</f>
        <v>0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AE49">
        <f>SUMIF(L7:L47,AE48,G7:G47)</f>
        <v>0</v>
      </c>
      <c r="AF49">
        <f>SUMIF(L7:L47,AF48,G7:G47)</f>
        <v>0</v>
      </c>
      <c r="AG49" t="s">
        <v>427</v>
      </c>
    </row>
    <row r="50" spans="1:33">
      <c r="C50" s="269"/>
      <c r="D50" s="10"/>
      <c r="AG50" t="s">
        <v>428</v>
      </c>
    </row>
    <row r="51" spans="1:33">
      <c r="D51" s="10"/>
    </row>
    <row r="52" spans="1:33">
      <c r="D52" s="10"/>
    </row>
    <row r="53" spans="1:33">
      <c r="D53" s="10"/>
    </row>
    <row r="54" spans="1:33">
      <c r="D54" s="10"/>
    </row>
    <row r="55" spans="1:33">
      <c r="D55" s="10"/>
    </row>
    <row r="56" spans="1:33">
      <c r="D56" s="10"/>
    </row>
    <row r="57" spans="1:33">
      <c r="D57" s="10"/>
    </row>
    <row r="58" spans="1:33">
      <c r="D58" s="10"/>
    </row>
    <row r="59" spans="1:33">
      <c r="D59" s="10"/>
    </row>
    <row r="60" spans="1:33">
      <c r="D60" s="10"/>
    </row>
    <row r="61" spans="1:33">
      <c r="D61" s="10"/>
    </row>
    <row r="62" spans="1:33">
      <c r="D62" s="10"/>
    </row>
    <row r="63" spans="1:33">
      <c r="D63" s="10"/>
    </row>
    <row r="64" spans="1:33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8563" sheet="1"/>
  <mergeCells count="7">
    <mergeCell ref="C30:G30"/>
    <mergeCell ref="A1:G1"/>
    <mergeCell ref="C2:G2"/>
    <mergeCell ref="C3:G3"/>
    <mergeCell ref="C4:G4"/>
    <mergeCell ref="C12:G12"/>
    <mergeCell ref="C26:G26"/>
  </mergeCells>
  <pageMargins left="0.59055118110236204" right="0.196850393700787" top="0.78740157499999996" bottom="0.78740157499999996" header="0.3" footer="0.3"/>
  <pageSetup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/>
  <cols>
    <col min="1" max="1" width="3.44140625" customWidth="1"/>
    <col min="2" max="2" width="12.6640625" style="180" customWidth="1"/>
    <col min="3" max="3" width="63.33203125" style="180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1" width="0" hidden="1" customWidth="1"/>
    <col min="14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200" t="s">
        <v>118</v>
      </c>
      <c r="B1" s="200"/>
      <c r="C1" s="200"/>
      <c r="D1" s="200"/>
      <c r="E1" s="200"/>
      <c r="F1" s="200"/>
      <c r="G1" s="200"/>
      <c r="AG1" t="s">
        <v>119</v>
      </c>
    </row>
    <row r="2" spans="1:60" ht="25.05" customHeight="1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120</v>
      </c>
    </row>
    <row r="3" spans="1:60" ht="25.05" customHeight="1">
      <c r="A3" s="201" t="s">
        <v>8</v>
      </c>
      <c r="B3" s="49" t="s">
        <v>53</v>
      </c>
      <c r="C3" s="204" t="s">
        <v>54</v>
      </c>
      <c r="D3" s="202"/>
      <c r="E3" s="202"/>
      <c r="F3" s="202"/>
      <c r="G3" s="203"/>
      <c r="AC3" s="180" t="s">
        <v>120</v>
      </c>
      <c r="AG3" t="s">
        <v>121</v>
      </c>
    </row>
    <row r="4" spans="1:60" ht="25.05" customHeight="1">
      <c r="A4" s="205" t="s">
        <v>9</v>
      </c>
      <c r="B4" s="206" t="s">
        <v>59</v>
      </c>
      <c r="C4" s="207" t="s">
        <v>60</v>
      </c>
      <c r="D4" s="208"/>
      <c r="E4" s="208"/>
      <c r="F4" s="208"/>
      <c r="G4" s="209"/>
      <c r="AG4" t="s">
        <v>122</v>
      </c>
    </row>
    <row r="5" spans="1:60">
      <c r="D5" s="10"/>
    </row>
    <row r="6" spans="1:60" ht="39.6">
      <c r="A6" s="211" t="s">
        <v>123</v>
      </c>
      <c r="B6" s="213" t="s">
        <v>124</v>
      </c>
      <c r="C6" s="213" t="s">
        <v>125</v>
      </c>
      <c r="D6" s="212" t="s">
        <v>126</v>
      </c>
      <c r="E6" s="211" t="s">
        <v>127</v>
      </c>
      <c r="F6" s="210" t="s">
        <v>128</v>
      </c>
      <c r="G6" s="211" t="s">
        <v>29</v>
      </c>
      <c r="H6" s="214" t="s">
        <v>30</v>
      </c>
      <c r="I6" s="214" t="s">
        <v>129</v>
      </c>
      <c r="J6" s="214" t="s">
        <v>31</v>
      </c>
      <c r="K6" s="214" t="s">
        <v>130</v>
      </c>
      <c r="L6" s="214" t="s">
        <v>131</v>
      </c>
      <c r="M6" s="214" t="s">
        <v>132</v>
      </c>
      <c r="N6" s="214" t="s">
        <v>133</v>
      </c>
      <c r="O6" s="214" t="s">
        <v>134</v>
      </c>
      <c r="P6" s="214" t="s">
        <v>135</v>
      </c>
      <c r="Q6" s="214" t="s">
        <v>136</v>
      </c>
      <c r="R6" s="214" t="s">
        <v>137</v>
      </c>
      <c r="S6" s="214" t="s">
        <v>138</v>
      </c>
      <c r="T6" s="214" t="s">
        <v>139</v>
      </c>
      <c r="U6" s="214" t="s">
        <v>140</v>
      </c>
      <c r="V6" s="214" t="s">
        <v>141</v>
      </c>
      <c r="W6" s="214" t="s">
        <v>142</v>
      </c>
      <c r="X6" s="214" t="s">
        <v>143</v>
      </c>
    </row>
    <row r="7" spans="1:60" hidden="1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</row>
    <row r="8" spans="1:60">
      <c r="A8" s="231" t="s">
        <v>144</v>
      </c>
      <c r="B8" s="232" t="s">
        <v>60</v>
      </c>
      <c r="C8" s="258" t="s">
        <v>60</v>
      </c>
      <c r="D8" s="233"/>
      <c r="E8" s="234"/>
      <c r="F8" s="235"/>
      <c r="G8" s="235">
        <f>SUMIF(AG9:AG14,"&lt;&gt;NOR",G9:G14)</f>
        <v>0</v>
      </c>
      <c r="H8" s="235"/>
      <c r="I8" s="235">
        <f>SUM(I9:I14)</f>
        <v>0</v>
      </c>
      <c r="J8" s="235"/>
      <c r="K8" s="235">
        <f>SUM(K9:K14)</f>
        <v>0</v>
      </c>
      <c r="L8" s="235"/>
      <c r="M8" s="235">
        <f>SUM(M9:M14)</f>
        <v>0</v>
      </c>
      <c r="N8" s="234"/>
      <c r="O8" s="234">
        <f>SUM(O9:O14)</f>
        <v>0</v>
      </c>
      <c r="P8" s="234"/>
      <c r="Q8" s="234">
        <f>SUM(Q9:Q14)</f>
        <v>0</v>
      </c>
      <c r="R8" s="235"/>
      <c r="S8" s="235"/>
      <c r="T8" s="236"/>
      <c r="U8" s="230"/>
      <c r="V8" s="230">
        <f>SUM(V9:V14)</f>
        <v>0</v>
      </c>
      <c r="W8" s="230"/>
      <c r="X8" s="230"/>
      <c r="AG8" t="s">
        <v>145</v>
      </c>
    </row>
    <row r="9" spans="1:60" outlineLevel="1">
      <c r="A9" s="248">
        <v>1</v>
      </c>
      <c r="B9" s="249" t="s">
        <v>474</v>
      </c>
      <c r="C9" s="263" t="s">
        <v>475</v>
      </c>
      <c r="D9" s="250" t="s">
        <v>269</v>
      </c>
      <c r="E9" s="251">
        <v>1</v>
      </c>
      <c r="F9" s="252"/>
      <c r="G9" s="253">
        <f>ROUND(E9*F9,2)</f>
        <v>0</v>
      </c>
      <c r="H9" s="252"/>
      <c r="I9" s="253">
        <f>ROUND(E9*H9,2)</f>
        <v>0</v>
      </c>
      <c r="J9" s="252"/>
      <c r="K9" s="253">
        <f>ROUND(E9*J9,2)</f>
        <v>0</v>
      </c>
      <c r="L9" s="253">
        <v>21</v>
      </c>
      <c r="M9" s="253">
        <f>G9*(1+L9/100)</f>
        <v>0</v>
      </c>
      <c r="N9" s="251">
        <v>0</v>
      </c>
      <c r="O9" s="251">
        <f>ROUND(E9*N9,2)</f>
        <v>0</v>
      </c>
      <c r="P9" s="251">
        <v>0</v>
      </c>
      <c r="Q9" s="251">
        <f>ROUND(E9*P9,2)</f>
        <v>0</v>
      </c>
      <c r="R9" s="253"/>
      <c r="S9" s="253" t="s">
        <v>270</v>
      </c>
      <c r="T9" s="254" t="s">
        <v>271</v>
      </c>
      <c r="U9" s="226">
        <v>0</v>
      </c>
      <c r="V9" s="226">
        <f>ROUND(E9*U9,2)</f>
        <v>0</v>
      </c>
      <c r="W9" s="226"/>
      <c r="X9" s="226" t="s">
        <v>151</v>
      </c>
      <c r="Y9" s="215"/>
      <c r="Z9" s="215"/>
      <c r="AA9" s="215"/>
      <c r="AB9" s="215"/>
      <c r="AC9" s="215"/>
      <c r="AD9" s="215"/>
      <c r="AE9" s="215"/>
      <c r="AF9" s="215"/>
      <c r="AG9" s="215" t="s">
        <v>152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>
      <c r="A10" s="248">
        <v>2</v>
      </c>
      <c r="B10" s="249" t="s">
        <v>476</v>
      </c>
      <c r="C10" s="263" t="s">
        <v>477</v>
      </c>
      <c r="D10" s="250" t="s">
        <v>269</v>
      </c>
      <c r="E10" s="251">
        <v>1</v>
      </c>
      <c r="F10" s="252"/>
      <c r="G10" s="253">
        <f>ROUND(E10*F10,2)</f>
        <v>0</v>
      </c>
      <c r="H10" s="252"/>
      <c r="I10" s="253">
        <f>ROUND(E10*H10,2)</f>
        <v>0</v>
      </c>
      <c r="J10" s="252"/>
      <c r="K10" s="253">
        <f>ROUND(E10*J10,2)</f>
        <v>0</v>
      </c>
      <c r="L10" s="253">
        <v>21</v>
      </c>
      <c r="M10" s="253">
        <f>G10*(1+L10/100)</f>
        <v>0</v>
      </c>
      <c r="N10" s="251">
        <v>0</v>
      </c>
      <c r="O10" s="251">
        <f>ROUND(E10*N10,2)</f>
        <v>0</v>
      </c>
      <c r="P10" s="251">
        <v>0</v>
      </c>
      <c r="Q10" s="251">
        <f>ROUND(E10*P10,2)</f>
        <v>0</v>
      </c>
      <c r="R10" s="253"/>
      <c r="S10" s="253" t="s">
        <v>270</v>
      </c>
      <c r="T10" s="254" t="s">
        <v>271</v>
      </c>
      <c r="U10" s="226">
        <v>0</v>
      </c>
      <c r="V10" s="226">
        <f>ROUND(E10*U10,2)</f>
        <v>0</v>
      </c>
      <c r="W10" s="226"/>
      <c r="X10" s="226" t="s">
        <v>151</v>
      </c>
      <c r="Y10" s="215"/>
      <c r="Z10" s="215"/>
      <c r="AA10" s="215"/>
      <c r="AB10" s="215"/>
      <c r="AC10" s="215"/>
      <c r="AD10" s="215"/>
      <c r="AE10" s="215"/>
      <c r="AF10" s="215"/>
      <c r="AG10" s="215" t="s">
        <v>152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>
      <c r="A11" s="248">
        <v>3</v>
      </c>
      <c r="B11" s="249" t="s">
        <v>478</v>
      </c>
      <c r="C11" s="263" t="s">
        <v>479</v>
      </c>
      <c r="D11" s="250" t="s">
        <v>269</v>
      </c>
      <c r="E11" s="251">
        <v>1</v>
      </c>
      <c r="F11" s="252"/>
      <c r="G11" s="253">
        <f>ROUND(E11*F11,2)</f>
        <v>0</v>
      </c>
      <c r="H11" s="252"/>
      <c r="I11" s="253">
        <f>ROUND(E11*H11,2)</f>
        <v>0</v>
      </c>
      <c r="J11" s="252"/>
      <c r="K11" s="253">
        <f>ROUND(E11*J11,2)</f>
        <v>0</v>
      </c>
      <c r="L11" s="253">
        <v>21</v>
      </c>
      <c r="M11" s="253">
        <f>G11*(1+L11/100)</f>
        <v>0</v>
      </c>
      <c r="N11" s="251">
        <v>0</v>
      </c>
      <c r="O11" s="251">
        <f>ROUND(E11*N11,2)</f>
        <v>0</v>
      </c>
      <c r="P11" s="251">
        <v>0</v>
      </c>
      <c r="Q11" s="251">
        <f>ROUND(E11*P11,2)</f>
        <v>0</v>
      </c>
      <c r="R11" s="253"/>
      <c r="S11" s="253" t="s">
        <v>270</v>
      </c>
      <c r="T11" s="254" t="s">
        <v>271</v>
      </c>
      <c r="U11" s="226">
        <v>0</v>
      </c>
      <c r="V11" s="226">
        <f>ROUND(E11*U11,2)</f>
        <v>0</v>
      </c>
      <c r="W11" s="226"/>
      <c r="X11" s="226" t="s">
        <v>151</v>
      </c>
      <c r="Y11" s="215"/>
      <c r="Z11" s="215"/>
      <c r="AA11" s="215"/>
      <c r="AB11" s="215"/>
      <c r="AC11" s="215"/>
      <c r="AD11" s="215"/>
      <c r="AE11" s="215"/>
      <c r="AF11" s="215"/>
      <c r="AG11" s="215" t="s">
        <v>152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>
      <c r="A12" s="248">
        <v>4</v>
      </c>
      <c r="B12" s="249" t="s">
        <v>480</v>
      </c>
      <c r="C12" s="263" t="s">
        <v>481</v>
      </c>
      <c r="D12" s="250" t="s">
        <v>269</v>
      </c>
      <c r="E12" s="251">
        <v>1</v>
      </c>
      <c r="F12" s="252"/>
      <c r="G12" s="253">
        <f>ROUND(E12*F12,2)</f>
        <v>0</v>
      </c>
      <c r="H12" s="252"/>
      <c r="I12" s="253">
        <f>ROUND(E12*H12,2)</f>
        <v>0</v>
      </c>
      <c r="J12" s="252"/>
      <c r="K12" s="253">
        <f>ROUND(E12*J12,2)</f>
        <v>0</v>
      </c>
      <c r="L12" s="253">
        <v>21</v>
      </c>
      <c r="M12" s="253">
        <f>G12*(1+L12/100)</f>
        <v>0</v>
      </c>
      <c r="N12" s="251">
        <v>0</v>
      </c>
      <c r="O12" s="251">
        <f>ROUND(E12*N12,2)</f>
        <v>0</v>
      </c>
      <c r="P12" s="251">
        <v>0</v>
      </c>
      <c r="Q12" s="251">
        <f>ROUND(E12*P12,2)</f>
        <v>0</v>
      </c>
      <c r="R12" s="253"/>
      <c r="S12" s="253" t="s">
        <v>270</v>
      </c>
      <c r="T12" s="254" t="s">
        <v>271</v>
      </c>
      <c r="U12" s="226">
        <v>0</v>
      </c>
      <c r="V12" s="226">
        <f>ROUND(E12*U12,2)</f>
        <v>0</v>
      </c>
      <c r="W12" s="226"/>
      <c r="X12" s="226" t="s">
        <v>151</v>
      </c>
      <c r="Y12" s="215"/>
      <c r="Z12" s="215"/>
      <c r="AA12" s="215"/>
      <c r="AB12" s="215"/>
      <c r="AC12" s="215"/>
      <c r="AD12" s="215"/>
      <c r="AE12" s="215"/>
      <c r="AF12" s="215"/>
      <c r="AG12" s="215" t="s">
        <v>152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>
      <c r="A13" s="248">
        <v>5</v>
      </c>
      <c r="B13" s="249" t="s">
        <v>482</v>
      </c>
      <c r="C13" s="263" t="s">
        <v>483</v>
      </c>
      <c r="D13" s="250" t="s">
        <v>269</v>
      </c>
      <c r="E13" s="251">
        <v>1</v>
      </c>
      <c r="F13" s="252"/>
      <c r="G13" s="253">
        <f>ROUND(E13*F13,2)</f>
        <v>0</v>
      </c>
      <c r="H13" s="252"/>
      <c r="I13" s="253">
        <f>ROUND(E13*H13,2)</f>
        <v>0</v>
      </c>
      <c r="J13" s="252"/>
      <c r="K13" s="253">
        <f>ROUND(E13*J13,2)</f>
        <v>0</v>
      </c>
      <c r="L13" s="253">
        <v>21</v>
      </c>
      <c r="M13" s="253">
        <f>G13*(1+L13/100)</f>
        <v>0</v>
      </c>
      <c r="N13" s="251">
        <v>0</v>
      </c>
      <c r="O13" s="251">
        <f>ROUND(E13*N13,2)</f>
        <v>0</v>
      </c>
      <c r="P13" s="251">
        <v>0</v>
      </c>
      <c r="Q13" s="251">
        <f>ROUND(E13*P13,2)</f>
        <v>0</v>
      </c>
      <c r="R13" s="253"/>
      <c r="S13" s="253" t="s">
        <v>270</v>
      </c>
      <c r="T13" s="254" t="s">
        <v>271</v>
      </c>
      <c r="U13" s="226">
        <v>0</v>
      </c>
      <c r="V13" s="226">
        <f>ROUND(E13*U13,2)</f>
        <v>0</v>
      </c>
      <c r="W13" s="226"/>
      <c r="X13" s="226" t="s">
        <v>151</v>
      </c>
      <c r="Y13" s="215"/>
      <c r="Z13" s="215"/>
      <c r="AA13" s="215"/>
      <c r="AB13" s="215"/>
      <c r="AC13" s="215"/>
      <c r="AD13" s="215"/>
      <c r="AE13" s="215"/>
      <c r="AF13" s="215"/>
      <c r="AG13" s="215" t="s">
        <v>152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>
      <c r="A14" s="238">
        <v>6</v>
      </c>
      <c r="B14" s="239" t="s">
        <v>484</v>
      </c>
      <c r="C14" s="259" t="s">
        <v>485</v>
      </c>
      <c r="D14" s="240" t="s">
        <v>269</v>
      </c>
      <c r="E14" s="241">
        <v>1</v>
      </c>
      <c r="F14" s="242"/>
      <c r="G14" s="243">
        <f>ROUND(E14*F14,2)</f>
        <v>0</v>
      </c>
      <c r="H14" s="242"/>
      <c r="I14" s="243">
        <f>ROUND(E14*H14,2)</f>
        <v>0</v>
      </c>
      <c r="J14" s="242"/>
      <c r="K14" s="243">
        <f>ROUND(E14*J14,2)</f>
        <v>0</v>
      </c>
      <c r="L14" s="243">
        <v>21</v>
      </c>
      <c r="M14" s="243">
        <f>G14*(1+L14/100)</f>
        <v>0</v>
      </c>
      <c r="N14" s="241">
        <v>0</v>
      </c>
      <c r="O14" s="241">
        <f>ROUND(E14*N14,2)</f>
        <v>0</v>
      </c>
      <c r="P14" s="241">
        <v>0</v>
      </c>
      <c r="Q14" s="241">
        <f>ROUND(E14*P14,2)</f>
        <v>0</v>
      </c>
      <c r="R14" s="243"/>
      <c r="S14" s="243" t="s">
        <v>270</v>
      </c>
      <c r="T14" s="244" t="s">
        <v>271</v>
      </c>
      <c r="U14" s="226">
        <v>0</v>
      </c>
      <c r="V14" s="226">
        <f>ROUND(E14*U14,2)</f>
        <v>0</v>
      </c>
      <c r="W14" s="226"/>
      <c r="X14" s="226" t="s">
        <v>151</v>
      </c>
      <c r="Y14" s="215"/>
      <c r="Z14" s="215"/>
      <c r="AA14" s="215"/>
      <c r="AB14" s="215"/>
      <c r="AC14" s="215"/>
      <c r="AD14" s="215"/>
      <c r="AE14" s="215"/>
      <c r="AF14" s="215"/>
      <c r="AG14" s="215" t="s">
        <v>152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>
      <c r="A15" s="3"/>
      <c r="B15" s="4"/>
      <c r="C15" s="267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AE15">
        <v>15</v>
      </c>
      <c r="AF15">
        <v>21</v>
      </c>
      <c r="AG15" t="s">
        <v>131</v>
      </c>
    </row>
    <row r="16" spans="1:60">
      <c r="A16" s="218"/>
      <c r="B16" s="219" t="s">
        <v>29</v>
      </c>
      <c r="C16" s="268"/>
      <c r="D16" s="220"/>
      <c r="E16" s="221"/>
      <c r="F16" s="221"/>
      <c r="G16" s="237">
        <f>G8</f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E16">
        <f>SUMIF(L7:L14,AE15,G7:G14)</f>
        <v>0</v>
      </c>
      <c r="AF16">
        <f>SUMIF(L7:L14,AF15,G7:G14)</f>
        <v>0</v>
      </c>
      <c r="AG16" t="s">
        <v>427</v>
      </c>
    </row>
    <row r="17" spans="3:33">
      <c r="C17" s="269"/>
      <c r="D17" s="10"/>
      <c r="AG17" t="s">
        <v>428</v>
      </c>
    </row>
    <row r="18" spans="3:33">
      <c r="D18" s="10"/>
    </row>
    <row r="19" spans="3:33">
      <c r="D19" s="10"/>
    </row>
    <row r="20" spans="3:33">
      <c r="D20" s="10"/>
    </row>
    <row r="21" spans="3:33">
      <c r="D21" s="10"/>
    </row>
    <row r="22" spans="3:33">
      <c r="D22" s="10"/>
    </row>
    <row r="23" spans="3:33">
      <c r="D23" s="10"/>
    </row>
    <row r="24" spans="3:33">
      <c r="D24" s="10"/>
    </row>
    <row r="25" spans="3:33">
      <c r="D25" s="10"/>
    </row>
    <row r="26" spans="3:33">
      <c r="D26" s="10"/>
    </row>
    <row r="27" spans="3:33">
      <c r="D27" s="10"/>
    </row>
    <row r="28" spans="3:33">
      <c r="D28" s="10"/>
    </row>
    <row r="29" spans="3:33">
      <c r="D29" s="10"/>
    </row>
    <row r="30" spans="3:33">
      <c r="D30" s="10"/>
    </row>
    <row r="31" spans="3:33">
      <c r="D31" s="10"/>
    </row>
    <row r="32" spans="3:33">
      <c r="D32" s="10"/>
    </row>
    <row r="33" spans="4:4">
      <c r="D33" s="10"/>
    </row>
    <row r="34" spans="4:4">
      <c r="D34" s="10"/>
    </row>
    <row r="35" spans="4:4">
      <c r="D35" s="10"/>
    </row>
    <row r="36" spans="4:4">
      <c r="D36" s="10"/>
    </row>
    <row r="37" spans="4:4">
      <c r="D37" s="10"/>
    </row>
    <row r="38" spans="4:4">
      <c r="D38" s="10"/>
    </row>
    <row r="39" spans="4:4">
      <c r="D39" s="10"/>
    </row>
    <row r="40" spans="4:4">
      <c r="D40" s="10"/>
    </row>
    <row r="41" spans="4:4">
      <c r="D41" s="10"/>
    </row>
    <row r="42" spans="4:4">
      <c r="D42" s="10"/>
    </row>
    <row r="43" spans="4:4">
      <c r="D43" s="10"/>
    </row>
    <row r="44" spans="4:4">
      <c r="D44" s="10"/>
    </row>
    <row r="45" spans="4:4">
      <c r="D45" s="10"/>
    </row>
    <row r="46" spans="4:4">
      <c r="D46" s="10"/>
    </row>
    <row r="47" spans="4:4">
      <c r="D47" s="10"/>
    </row>
    <row r="48" spans="4:4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8563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01 A Pol</vt:lpstr>
      <vt:lpstr>01 B Pol</vt:lpstr>
      <vt:lpstr>01 C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A Pol'!Názvy_tisku</vt:lpstr>
      <vt:lpstr>'01 B Pol'!Názvy_tisku</vt:lpstr>
      <vt:lpstr>'01 C Pol'!Názvy_tisku</vt:lpstr>
      <vt:lpstr>oadresa</vt:lpstr>
      <vt:lpstr>Stavba!Objednatel</vt:lpstr>
      <vt:lpstr>Stavba!Objekt</vt:lpstr>
      <vt:lpstr>'01 A Pol'!Oblast_tisku</vt:lpstr>
      <vt:lpstr>'01 B Pol'!Oblast_tisku</vt:lpstr>
      <vt:lpstr>'01 C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Fisarova</dc:creator>
  <cp:lastModifiedBy>Fisarova</cp:lastModifiedBy>
  <cp:lastPrinted>2019-03-19T12:27:02Z</cp:lastPrinted>
  <dcterms:created xsi:type="dcterms:W3CDTF">2009-04-08T07:15:50Z</dcterms:created>
  <dcterms:modified xsi:type="dcterms:W3CDTF">2023-04-17T18:31:00Z</dcterms:modified>
</cp:coreProperties>
</file>